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180" windowHeight="9225" activeTab="0"/>
  </bookViews>
  <sheets>
    <sheet name="Capability" sheetId="1" r:id="rId1"/>
    <sheet name="Revisions" sheetId="2" state="hidden" r:id="rId2"/>
    <sheet name="Drop Down" sheetId="3" state="hidden" r:id="rId3"/>
  </sheets>
  <definedNames>
    <definedName name="_Regression_Int" localSheetId="0" hidden="1">1</definedName>
    <definedName name="English">#REF!</definedName>
    <definedName name="_xlnm.Print_Area" localSheetId="0">'Capability'!$A$1:$K$119</definedName>
    <definedName name="Print_Area_MI">'Capability'!$A$1:$K$124</definedName>
  </definedNames>
  <calcPr fullCalcOnLoad="1"/>
</workbook>
</file>

<file path=xl/comments1.xml><?xml version="1.0" encoding="utf-8"?>
<comments xmlns="http://schemas.openxmlformats.org/spreadsheetml/2006/main">
  <authors>
    <author>NL495</author>
    <author>Timothy Kieselhorst</author>
  </authors>
  <commentList>
    <comment ref="G27" authorId="0">
      <text>
        <r>
          <rPr>
            <b/>
            <sz val="8"/>
            <color indexed="10"/>
            <rFont val="Tahoma"/>
            <family val="2"/>
          </rPr>
          <t>Cpk</t>
        </r>
        <r>
          <rPr>
            <b/>
            <sz val="8"/>
            <rFont val="Tahoma"/>
            <family val="2"/>
          </rPr>
          <t xml:space="preserve">: Capability index developed from the average of the sub-groups. This method may eliminate, or reduce,  the effects of the Total Variation. Sub-group readings (1-5) MUST be sequential. Each sub-group may be consecutive or taken over time; e.g. 5 pieces every 1/2 hour.
</t>
        </r>
        <r>
          <rPr>
            <b/>
            <sz val="8"/>
            <color indexed="10"/>
            <rFont val="Tahoma"/>
            <family val="2"/>
          </rPr>
          <t>Inherent Process Variation</t>
        </r>
        <r>
          <rPr>
            <b/>
            <sz val="8"/>
            <rFont val="Tahoma"/>
            <family val="2"/>
          </rPr>
          <t xml:space="preserve">: That portion of process variation due to common causes only.
</t>
        </r>
        <r>
          <rPr>
            <b/>
            <sz val="8"/>
            <color indexed="10"/>
            <rFont val="Tahoma"/>
            <family val="2"/>
          </rPr>
          <t>Total Process Variation</t>
        </r>
        <r>
          <rPr>
            <b/>
            <sz val="8"/>
            <rFont val="Tahoma"/>
            <family val="2"/>
          </rPr>
          <t>: This is the variation due to both common and special causes.</t>
        </r>
      </text>
    </comment>
    <comment ref="G29" authorId="0">
      <text>
        <r>
          <rPr>
            <b/>
            <sz val="8"/>
            <color indexed="10"/>
            <rFont val="Tahoma"/>
            <family val="2"/>
          </rPr>
          <t>Ppk</t>
        </r>
        <r>
          <rPr>
            <b/>
            <sz val="8"/>
            <rFont val="Tahoma"/>
            <family val="2"/>
          </rPr>
          <t xml:space="preserve">: Performance index developed from the entire population. Includes the Total Process Variation. Sub-groups do not need to be sequential (1-5) or consecutive. Data may be taken randomly from a larger lot size.
It should only be used to compare to or with Cp and Cpk, and to measure and prioritize improvement over time.
</t>
        </r>
        <r>
          <rPr>
            <b/>
            <sz val="8"/>
            <color indexed="10"/>
            <rFont val="Tahoma"/>
            <family val="2"/>
          </rPr>
          <t>Inherent Process Variation</t>
        </r>
        <r>
          <rPr>
            <b/>
            <sz val="8"/>
            <rFont val="Tahoma"/>
            <family val="2"/>
          </rPr>
          <t xml:space="preserve">: That portion of process variation due to common causes only.
</t>
        </r>
        <r>
          <rPr>
            <b/>
            <sz val="8"/>
            <color indexed="10"/>
            <rFont val="Tahoma"/>
            <family val="2"/>
          </rPr>
          <t>Total Process Variation</t>
        </r>
        <r>
          <rPr>
            <b/>
            <sz val="8"/>
            <rFont val="Tahoma"/>
            <family val="2"/>
          </rPr>
          <t>: This is the variation due to both common and special causes.</t>
        </r>
      </text>
    </comment>
    <comment ref="D27" authorId="0">
      <text>
        <r>
          <rPr>
            <b/>
            <sz val="8"/>
            <color indexed="10"/>
            <rFont val="Tahoma"/>
            <family val="2"/>
          </rPr>
          <t>Cp</t>
        </r>
        <r>
          <rPr>
            <b/>
            <sz val="8"/>
            <rFont val="Tahoma"/>
            <family val="2"/>
          </rPr>
          <t xml:space="preserve">: This is the Process Capability Index. Reported as the 6 sigma range of a process's Inherent Variation, for statistically stable processes only.
</t>
        </r>
        <r>
          <rPr>
            <b/>
            <sz val="8"/>
            <color indexed="10"/>
            <rFont val="Tahoma"/>
            <family val="2"/>
          </rPr>
          <t>Inherent Process Variation</t>
        </r>
        <r>
          <rPr>
            <b/>
            <sz val="8"/>
            <rFont val="Tahoma"/>
            <family val="2"/>
          </rPr>
          <t xml:space="preserve">: That portion of process variation due to common causes only.
</t>
        </r>
        <r>
          <rPr>
            <b/>
            <sz val="8"/>
            <color indexed="10"/>
            <rFont val="Tahoma"/>
            <family val="2"/>
          </rPr>
          <t/>
        </r>
      </text>
    </comment>
    <comment ref="D29" authorId="0">
      <text>
        <r>
          <rPr>
            <b/>
            <sz val="8"/>
            <color indexed="10"/>
            <rFont val="Tahoma"/>
            <family val="2"/>
          </rPr>
          <t>Pp</t>
        </r>
        <r>
          <rPr>
            <b/>
            <sz val="8"/>
            <rFont val="Tahoma"/>
            <family val="2"/>
          </rPr>
          <t xml:space="preserve">: This is the Process Performance Index. Reported as the 6 sigma range of a process's Total Variation, where sigma is usually estimated.
</t>
        </r>
        <r>
          <rPr>
            <b/>
            <sz val="8"/>
            <color indexed="10"/>
            <rFont val="Tahoma"/>
            <family val="2"/>
          </rPr>
          <t>Total Process Variation</t>
        </r>
        <r>
          <rPr>
            <b/>
            <sz val="8"/>
            <rFont val="Tahoma"/>
            <family val="2"/>
          </rPr>
          <t>: This is the variation due to both common and special causes.</t>
        </r>
      </text>
    </comment>
    <comment ref="B10" authorId="1">
      <text>
        <r>
          <rPr>
            <b/>
            <sz val="8"/>
            <rFont val="Tahoma"/>
            <family val="2"/>
          </rPr>
          <t>Specification may be either bilateral or unilateral</t>
        </r>
      </text>
    </comment>
    <comment ref="A15" authorId="1">
      <text>
        <r>
          <rPr>
            <b/>
            <sz val="8"/>
            <rFont val="Tahoma"/>
            <family val="2"/>
          </rPr>
          <t>Sub-groups of 2, 3, 4, or 5 may be used. Or individual readings taken sequentialy or randomly</t>
        </r>
      </text>
    </comment>
    <comment ref="G31" authorId="1">
      <text>
        <r>
          <rPr>
            <b/>
            <sz val="8"/>
            <rFont val="Tahoma"/>
            <family val="2"/>
          </rPr>
          <t xml:space="preserve">Index for the Machine Capability. Is  based on the standard deviation for the Population (n-1). 
</t>
        </r>
      </text>
    </comment>
    <comment ref="I10" authorId="1">
      <text>
        <r>
          <rPr>
            <b/>
            <sz val="8"/>
            <rFont val="Tahoma"/>
            <family val="2"/>
          </rPr>
          <t>Use "Target Value" for calculating Machine Capability</t>
        </r>
      </text>
    </comment>
    <comment ref="A2" authorId="1">
      <text>
        <r>
          <rPr>
            <b/>
            <sz val="8"/>
            <rFont val="Tahoma"/>
            <family val="2"/>
          </rPr>
          <t xml:space="preserve">                            </t>
        </r>
        <r>
          <rPr>
            <b/>
            <sz val="12"/>
            <color indexed="21"/>
            <rFont val="Tahoma"/>
            <family val="2"/>
          </rPr>
          <t xml:space="preserve"> </t>
        </r>
        <r>
          <rPr>
            <b/>
            <u val="single"/>
            <sz val="12"/>
            <rFont val="Tahoma"/>
            <family val="2"/>
          </rPr>
          <t>USING THIS FORM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First and foremost: 
Understand the data and what it is you are trying to evaluate/show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The Capability Study Form may be used for:
    - Bilateral Tolerances
          - using data in Sub-groups - Sub-groups may be 2, 3, 4, or 5 pieces
          - using data from Individual Readings - sequential or random readings
    - Unilateral Tolerances
         - using data in Sub-groups - Sub-groups may be 2, 3, 4, or 5 pieces
         - using data from Individual Readings - sequential or random readings
    - Machine Capability Study - Bilateral or Unilateral Tolerances
        - using data in Sub-groups - Sub-groups may be 2, 3, 4, or 5 pieces
        - using data from Individual Readings - sequential or random readings
</t>
        </r>
        <r>
          <rPr>
            <b/>
            <sz val="8"/>
            <color indexed="12"/>
            <rFont val="Tahoma"/>
            <family val="2"/>
          </rPr>
          <t>Calculations</t>
        </r>
        <r>
          <rPr>
            <sz val="8"/>
            <rFont val="Tahoma"/>
            <family val="2"/>
          </rPr>
          <t xml:space="preserve">:
    </t>
        </r>
        <r>
          <rPr>
            <b/>
            <sz val="8"/>
            <color indexed="10"/>
            <rFont val="Tahoma"/>
            <family val="2"/>
          </rPr>
          <t>Cpk</t>
        </r>
        <r>
          <rPr>
            <sz val="8"/>
            <rFont val="Tahoma"/>
            <family val="2"/>
          </rPr>
          <t xml:space="preserve"> is calculated using the R-bar/d2 method (average of the sub-groups). It 
    shows the Within Sub-group Variation. This method may eliminate, or reduce,  
    the effects of the Total Variation. Data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must</t>
        </r>
        <r>
          <rPr>
            <sz val="8"/>
            <rFont val="Tahoma"/>
            <family val="2"/>
          </rPr>
          <t xml:space="preserve"> be in sub-groups. Sub-group 
    readings (1-5) MUST be sequential. Each sub-group may be consecutive or 
    taken over time; e.g. 5  pieces every 1/2 hour.
    </t>
        </r>
        <r>
          <rPr>
            <b/>
            <sz val="8"/>
            <color indexed="10"/>
            <rFont val="Tahoma"/>
            <family val="2"/>
          </rPr>
          <t>Ppk</t>
        </r>
        <r>
          <rPr>
            <sz val="8"/>
            <rFont val="Tahoma"/>
            <family val="2"/>
          </rPr>
          <t xml:space="preserve"> is calculated using the (n-1) method. It shows the Overall performance of
    the process and is developed from the entire population. Includes the Total 
    Process Variation. Data does not need to be sequential (1-50).  Data may be 
    taken randomly from a larger lot size. It should only be used to compare to or
    with Cp and Cpk, and to measure and prioritize improvement over time.
Since Cpk represents data from sub-groups, it is not calculated if the data represents
Individual readings.
If the data is from Individual readings, the chart in this form is not utilized.  
An Individuals Chart must be developed.</t>
        </r>
      </text>
    </comment>
  </commentList>
</comments>
</file>

<file path=xl/sharedStrings.xml><?xml version="1.0" encoding="utf-8"?>
<sst xmlns="http://schemas.openxmlformats.org/spreadsheetml/2006/main" count="239" uniqueCount="194">
  <si>
    <t>CAPABILITY STUDY No:</t>
  </si>
  <si>
    <t>DATE:</t>
  </si>
  <si>
    <t>PART NUMBER</t>
  </si>
  <si>
    <t>OPERATION</t>
  </si>
  <si>
    <t>MACHINE</t>
  </si>
  <si>
    <t>DEPARTMENT</t>
  </si>
  <si>
    <t>USL</t>
  </si>
  <si>
    <t>LSL</t>
  </si>
  <si>
    <t>TOTAL TOLERANCE</t>
  </si>
  <si>
    <t xml:space="preserve"> </t>
  </si>
  <si>
    <t>1</t>
  </si>
  <si>
    <t>2</t>
  </si>
  <si>
    <t>3</t>
  </si>
  <si>
    <t>4</t>
  </si>
  <si>
    <t>5</t>
  </si>
  <si>
    <t>SUM</t>
  </si>
  <si>
    <t>AVG</t>
  </si>
  <si>
    <t>RANGE</t>
  </si>
  <si>
    <t>=</t>
  </si>
  <si>
    <t>CONSTANT</t>
  </si>
  <si>
    <t>1 SD =</t>
  </si>
  <si>
    <t>3 SD =</t>
  </si>
  <si>
    <t>6 SD =</t>
  </si>
  <si>
    <t>SUBGROUP SIZE</t>
  </si>
  <si>
    <t>CONTROL LIMIT CALCULATION</t>
  </si>
  <si>
    <t>UCL</t>
  </si>
  <si>
    <t xml:space="preserve"> "NONE"</t>
  </si>
  <si>
    <t>LCL</t>
  </si>
  <si>
    <t>NONE</t>
  </si>
  <si>
    <t>SUB GROUP</t>
  </si>
  <si>
    <t>PROCESS</t>
  </si>
  <si>
    <t>1.88</t>
  </si>
  <si>
    <t>1.02</t>
  </si>
  <si>
    <t>0.73</t>
  </si>
  <si>
    <t>0.58</t>
  </si>
  <si>
    <t>3.27</t>
  </si>
  <si>
    <t>2.57</t>
  </si>
  <si>
    <t>2.28</t>
  </si>
  <si>
    <t>2.11</t>
  </si>
  <si>
    <t>CAPABILITY (CP)</t>
  </si>
  <si>
    <t>AVE</t>
  </si>
  <si>
    <t>Date</t>
  </si>
  <si>
    <t>Process</t>
  </si>
  <si>
    <t>Sample Description</t>
  </si>
  <si>
    <t>Condition</t>
  </si>
  <si>
    <t>Size</t>
  </si>
  <si>
    <t>Using Plants</t>
  </si>
  <si>
    <t>Critical</t>
  </si>
  <si>
    <t>Tolerances</t>
  </si>
  <si>
    <t>Changed Part</t>
  </si>
  <si>
    <t>Casting</t>
  </si>
  <si>
    <t>FIAT Standard</t>
  </si>
  <si>
    <t>Normal Process</t>
  </si>
  <si>
    <t>FORD Standard</t>
  </si>
  <si>
    <t>Temporary Process</t>
  </si>
  <si>
    <t>Forging</t>
  </si>
  <si>
    <t>New Holland Standard</t>
  </si>
  <si>
    <t>With Rework</t>
  </si>
  <si>
    <t>Semi Finished</t>
  </si>
  <si>
    <t>New Part</t>
  </si>
  <si>
    <t>New Supplier</t>
  </si>
  <si>
    <t>New Tooling</t>
  </si>
  <si>
    <t>New Holland</t>
  </si>
  <si>
    <t>With Repair</t>
  </si>
  <si>
    <t>New Location</t>
  </si>
  <si>
    <t>New Die</t>
  </si>
  <si>
    <t>New Mould</t>
  </si>
  <si>
    <t>New Process</t>
  </si>
  <si>
    <t>New Material</t>
  </si>
  <si>
    <t>Machined Part</t>
  </si>
  <si>
    <t>Stamping</t>
  </si>
  <si>
    <t>Assembly</t>
  </si>
  <si>
    <t>Weldment</t>
  </si>
  <si>
    <t>Plastic Molded</t>
  </si>
  <si>
    <t>Plastic Injected</t>
  </si>
  <si>
    <t>Glass</t>
  </si>
  <si>
    <t>Gear</t>
  </si>
  <si>
    <t>Rubber</t>
  </si>
  <si>
    <t>Electrical</t>
  </si>
  <si>
    <t>Electronic</t>
  </si>
  <si>
    <t>Manually Produced</t>
  </si>
  <si>
    <t>Prototype</t>
  </si>
  <si>
    <t>CNH-0</t>
  </si>
  <si>
    <t>CNH-1</t>
  </si>
  <si>
    <t>CNH-2</t>
  </si>
  <si>
    <t>CASE Standard</t>
  </si>
  <si>
    <t>Per Print</t>
  </si>
  <si>
    <t>Replace a Deviation</t>
  </si>
  <si>
    <t>Change in Sub-supplier</t>
  </si>
  <si>
    <t>Customer</t>
  </si>
  <si>
    <t xml:space="preserve">CASE </t>
  </si>
  <si>
    <t>ST VALENTIN</t>
  </si>
  <si>
    <t>BUNDABERG</t>
  </si>
  <si>
    <t>ANTWERP</t>
  </si>
  <si>
    <t>ZEDELGEM</t>
  </si>
  <si>
    <t>BELO HORIZONTE</t>
  </si>
  <si>
    <t>CURITIBA</t>
  </si>
  <si>
    <t>SOROCABA</t>
  </si>
  <si>
    <t>WINNIPEG</t>
  </si>
  <si>
    <t>BERLIN</t>
  </si>
  <si>
    <t>NEUSTADT</t>
  </si>
  <si>
    <t>CROIX</t>
  </si>
  <si>
    <t>COEX</t>
  </si>
  <si>
    <t>CREPY</t>
  </si>
  <si>
    <t>ST DIZIER</t>
  </si>
  <si>
    <t>TRACY</t>
  </si>
  <si>
    <t>BASILDON</t>
  </si>
  <si>
    <t>CARR HILL</t>
  </si>
  <si>
    <t>DONCASTER</t>
  </si>
  <si>
    <t>LINCOLN</t>
  </si>
  <si>
    <t>MANCHESTER</t>
  </si>
  <si>
    <t>NEW DELHI</t>
  </si>
  <si>
    <t>BREGANZE</t>
  </si>
  <si>
    <t>IMOLA</t>
  </si>
  <si>
    <t>JESI</t>
  </si>
  <si>
    <t>LECCE</t>
  </si>
  <si>
    <t>MODENA</t>
  </si>
  <si>
    <t>SAN MAURO</t>
  </si>
  <si>
    <t>QUERETARO</t>
  </si>
  <si>
    <t>SILAO</t>
  </si>
  <si>
    <t>AL-GHAZI TRACTOR</t>
  </si>
  <si>
    <t>BELLEVILLE</t>
  </si>
  <si>
    <t>BENSON</t>
  </si>
  <si>
    <t>BURLINGTON</t>
  </si>
  <si>
    <t>RACINE TRACTOR PLANT</t>
  </si>
  <si>
    <t>CONCORD</t>
  </si>
  <si>
    <t>DUBLIN</t>
  </si>
  <si>
    <t>WICHITA</t>
  </si>
  <si>
    <t>EAST MOLINE</t>
  </si>
  <si>
    <t>FARGO 4WD PLANT</t>
  </si>
  <si>
    <t>GRAND ISLAND</t>
  </si>
  <si>
    <t>GOODFIELD</t>
  </si>
  <si>
    <t>NEW HOLLAND</t>
  </si>
  <si>
    <t>RACINE TRANSMISSION PLANT</t>
  </si>
  <si>
    <t>VALLEY CITY</t>
  </si>
  <si>
    <t>Repaired Tooling, Mold, etc.</t>
  </si>
  <si>
    <t xml:space="preserve">Subgroup Size =   </t>
  </si>
  <si>
    <t>Name of Characteristic:</t>
  </si>
  <si>
    <t>RANGE UCLr =</t>
  </si>
  <si>
    <t>RANGE LCLr  =</t>
  </si>
  <si>
    <t xml:space="preserve"> Average of  Range * Constant</t>
  </si>
  <si>
    <t>Ave  of Averages + (Ave of Ranges * Constant)</t>
  </si>
  <si>
    <t>Ave  of Averages - (Ave of Ranges * Constant)</t>
  </si>
  <si>
    <t>UCLr</t>
  </si>
  <si>
    <t>LCLr</t>
  </si>
  <si>
    <t>REVISIONS</t>
  </si>
  <si>
    <t>Description of change:</t>
  </si>
  <si>
    <t>Corrected drop down boxes; corrected cell formating; fixed Capability Study program</t>
  </si>
  <si>
    <t>SASKATOON</t>
  </si>
  <si>
    <t>Added Saskatoon plant to list of Using Plants</t>
  </si>
  <si>
    <t>Re-format cells - cover page - Part number cells did not accept numbers</t>
  </si>
  <si>
    <t xml:space="preserve">Changed color format on all pages. </t>
  </si>
  <si>
    <t>Fixed word wrap and calculations on PFMEA and Control Plan</t>
  </si>
  <si>
    <t>Re-format cells- numbers and dates not transfering to various pages</t>
  </si>
  <si>
    <t>Add function to delete un-needed pages</t>
  </si>
  <si>
    <t>Change page format to Landscape; corrected cell formating on Material sheet; added Inspection Method to Dimensional page</t>
  </si>
  <si>
    <t>Reformat Cover page - all cells were formatted for 'date'</t>
  </si>
  <si>
    <t>Average</t>
  </si>
  <si>
    <t>Cp</t>
  </si>
  <si>
    <t>Cpk</t>
  </si>
  <si>
    <t>PROCESS AVERAGE UCL   =</t>
  </si>
  <si>
    <t>PROCESS AVERAGE LCL  =</t>
  </si>
  <si>
    <t>(CP) indicates the probable overall spread of the results</t>
  </si>
  <si>
    <t>MEAN</t>
  </si>
  <si>
    <t>Z-USL</t>
  </si>
  <si>
    <t>Z-LSL</t>
  </si>
  <si>
    <t>Mean</t>
  </si>
  <si>
    <t>Ppk</t>
  </si>
  <si>
    <t>Pp</t>
  </si>
  <si>
    <t>Ppm</t>
  </si>
  <si>
    <t>/R</t>
  </si>
  <si>
    <t>AVERAGE OF RANGES</t>
  </si>
  <si>
    <t>CAPABILITY (Cpk - Ppk)</t>
  </si>
  <si>
    <r>
      <t xml:space="preserve">STANDARD DEVIATION OR SIGMA </t>
    </r>
    <r>
      <rPr>
        <b/>
        <sz val="8"/>
        <color indexed="10"/>
        <rFont val="Tms Rmn"/>
        <family val="1"/>
      </rPr>
      <t>- R Bar</t>
    </r>
    <r>
      <rPr>
        <b/>
        <sz val="8"/>
        <rFont val="Tms Rmn"/>
        <family val="1"/>
      </rPr>
      <t xml:space="preserve"> </t>
    </r>
    <r>
      <rPr>
        <b/>
        <sz val="8"/>
        <color indexed="10"/>
        <rFont val="Tms Rmn"/>
        <family val="1"/>
      </rPr>
      <t>METHOD</t>
    </r>
  </si>
  <si>
    <t>STANDARD DEVIATION -  POPULATION ( n-1 )</t>
  </si>
  <si>
    <t>DESCRIPTION</t>
  </si>
  <si>
    <t>Place Mouse Cursor over red mark to view important comment</t>
  </si>
  <si>
    <t>CONSTANTS FOR CONTROL LIMITS</t>
  </si>
  <si>
    <t>NOMINAL</t>
  </si>
  <si>
    <t>Target Value</t>
  </si>
  <si>
    <t>(Cpk - Ppk) is the probable distribution of results relative to the MEAN</t>
  </si>
  <si>
    <t>Data is from:</t>
  </si>
  <si>
    <t>Sub-groups</t>
  </si>
  <si>
    <t>Individual Readings</t>
  </si>
  <si>
    <t>DEMONSTRATIONS</t>
  </si>
  <si>
    <t>Capability study from Individual Readings</t>
  </si>
  <si>
    <t>Capability Study from Sub-groups</t>
  </si>
  <si>
    <t>Selet to Create Additional Forms</t>
  </si>
  <si>
    <t>X</t>
  </si>
  <si>
    <t>Machine Capability Study - from Sub-groups</t>
  </si>
  <si>
    <t>Capability Study - UniLateral Tolerance - from Sub-groups</t>
  </si>
  <si>
    <r>
      <t>C</t>
    </r>
    <r>
      <rPr>
        <b/>
        <sz val="12"/>
        <color indexed="60"/>
        <rFont val="Tms Rmn"/>
        <family val="1"/>
      </rPr>
      <t>pmk</t>
    </r>
  </si>
  <si>
    <t>Your Company Name Here</t>
  </si>
  <si>
    <t>Place Cursor Here to View Instructions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</si>
</sst>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\-mmm\-yy_)"/>
    <numFmt numFmtId="193" formatCode="0.0000_)"/>
    <numFmt numFmtId="194" formatCode="0.000_)"/>
    <numFmt numFmtId="195" formatCode="0.00_)"/>
    <numFmt numFmtId="196" formatCode=";;;"/>
    <numFmt numFmtId="197" formatCode="#,##0\ &quot;F&quot;;\-#,##0\ &quot;F&quot;"/>
    <numFmt numFmtId="198" formatCode="#,##0\ &quot;F&quot;;[Red]\-#,##0\ &quot;F&quot;"/>
    <numFmt numFmtId="199" formatCode="#,##0.00\ &quot;F&quot;;\-#,##0.00\ &quot;F&quot;"/>
    <numFmt numFmtId="200" formatCode="#,##0.00\ &quot;F&quot;;[Red]\-#,##0.00\ &quot;F&quot;"/>
    <numFmt numFmtId="201" formatCode="_-* #,##0\ &quot;F&quot;_-;\-* #,##0\ &quot;F&quot;_-;_-* &quot;-&quot;\ &quot;F&quot;_-;_-@_-"/>
    <numFmt numFmtId="202" formatCode="_-* #,##0\ _F_-;\-* #,##0\ _F_-;_-* &quot;-&quot;\ _F_-;_-@_-"/>
    <numFmt numFmtId="203" formatCode="_-* #,##0.00\ &quot;F&quot;_-;\-* #,##0.00\ &quot;F&quot;_-;_-* &quot;-&quot;??\ &quot;F&quot;_-;_-@_-"/>
    <numFmt numFmtId="204" formatCode="_-* #,##0.00\ _F_-;\-* #,##0.00\ _F_-;_-* &quot;-&quot;??\ _F_-;_-@_-"/>
    <numFmt numFmtId="205" formatCode="General_)"/>
    <numFmt numFmtId="206" formatCode="0_)"/>
    <numFmt numFmtId="207" formatCode="mm/dd/yy"/>
    <numFmt numFmtId="208" formatCode="mmmm\ d\,\ yyyy"/>
    <numFmt numFmtId="209" formatCode="0.000"/>
    <numFmt numFmtId="210" formatCode="#,##0\ &quot;BF&quot;;\-#,##0\ &quot;BF&quot;"/>
    <numFmt numFmtId="211" formatCode="#,##0\ &quot;BF&quot;;[Red]\-#,##0\ &quot;BF&quot;"/>
    <numFmt numFmtId="212" formatCode="#,##0.00\ &quot;BF&quot;;\-#,##0.00\ &quot;BF&quot;"/>
    <numFmt numFmtId="213" formatCode="#,##0.00\ &quot;BF&quot;;[Red]\-#,##0.00\ &quot;BF&quot;"/>
    <numFmt numFmtId="214" formatCode="_-* #,##0\ &quot;BF&quot;_-;\-* #,##0\ &quot;BF&quot;_-;_-* &quot;-&quot;\ &quot;BF&quot;_-;_-@_-"/>
    <numFmt numFmtId="215" formatCode="_-* #,##0\ _B_F_-;\-* #,##0\ _B_F_-;_-* &quot;-&quot;\ _B_F_-;_-@_-"/>
    <numFmt numFmtId="216" formatCode="_-* #,##0.00\ &quot;BF&quot;_-;\-* #,##0.00\ &quot;BF&quot;_-;_-* &quot;-&quot;??\ &quot;BF&quot;_-;_-@_-"/>
    <numFmt numFmtId="217" formatCode="_-* #,##0.00\ _B_F_-;\-* #,##0.00\ _B_F_-;_-* &quot;-&quot;??\ _B_F_-;_-@_-"/>
    <numFmt numFmtId="218" formatCode="#.####"/>
    <numFmt numFmtId="219" formatCode=".####"/>
    <numFmt numFmtId="220" formatCode="0.0000"/>
    <numFmt numFmtId="221" formatCode="#.####0"/>
    <numFmt numFmtId="222" formatCode="#.#####"/>
    <numFmt numFmtId="223" formatCode="dd\-mmm\-yyyy_)"/>
    <numFmt numFmtId="224" formatCode="0.00000000"/>
    <numFmt numFmtId="225" formatCode="0.00000"/>
    <numFmt numFmtId="226" formatCode="0.000000"/>
    <numFmt numFmtId="227" formatCode="&quot;L.&quot;\ #,##0;\-&quot;L.&quot;\ #,##0"/>
    <numFmt numFmtId="228" formatCode="&quot;L.&quot;\ #,##0;[Red]\-&quot;L.&quot;\ #,##0"/>
    <numFmt numFmtId="229" formatCode="&quot;L.&quot;\ #,##0.00;\-&quot;L.&quot;\ #,##0.00"/>
    <numFmt numFmtId="230" formatCode="&quot;L.&quot;\ #,##0.00;[Red]\-&quot;L.&quot;\ #,##0.00"/>
    <numFmt numFmtId="231" formatCode="_-&quot;L.&quot;\ * #,##0_-;\-&quot;L.&quot;\ * #,##0_-;_-&quot;L.&quot;\ * &quot;-&quot;_-;_-@_-"/>
    <numFmt numFmtId="232" formatCode="_-&quot;L.&quot;\ * #,##0.00_-;\-&quot;L.&quot;\ * #,##0.00_-;_-&quot;L.&quot;\ * &quot;-&quot;??_-;_-@_-"/>
    <numFmt numFmtId="233" formatCode="0.0000000"/>
    <numFmt numFmtId="234" formatCode="0.0000000000"/>
    <numFmt numFmtId="235" formatCode="0.00000000000000000"/>
  </numFmts>
  <fonts count="52">
    <font>
      <sz val="8"/>
      <name val="Helv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Helv"/>
      <family val="2"/>
    </font>
    <font>
      <b/>
      <i/>
      <sz val="8"/>
      <name val="Helv"/>
      <family val="2"/>
    </font>
    <font>
      <u val="single"/>
      <sz val="8"/>
      <name val="Helv"/>
      <family val="2"/>
    </font>
    <font>
      <i/>
      <sz val="8"/>
      <name val="Helv"/>
      <family val="2"/>
    </font>
    <font>
      <sz val="8"/>
      <name val="Tms Rmn"/>
      <family val="1"/>
    </font>
    <font>
      <b/>
      <sz val="8"/>
      <name val="Tms Rmn"/>
      <family val="1"/>
    </font>
    <font>
      <u val="single"/>
      <sz val="8"/>
      <name val="Tms Rmn"/>
      <family val="1"/>
    </font>
    <font>
      <b/>
      <sz val="12"/>
      <name val="Helv"/>
      <family val="2"/>
    </font>
    <font>
      <sz val="8"/>
      <name val="Arial"/>
      <family val="2"/>
    </font>
    <font>
      <sz val="9"/>
      <name val="Arial"/>
      <family val="2"/>
    </font>
    <font>
      <u val="single"/>
      <sz val="8"/>
      <color indexed="12"/>
      <name val="Helv"/>
      <family val="2"/>
    </font>
    <font>
      <u val="single"/>
      <sz val="8"/>
      <color indexed="36"/>
      <name val="Helv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8"/>
      <color indexed="10"/>
      <name val="Helv"/>
      <family val="2"/>
    </font>
    <font>
      <b/>
      <i/>
      <u val="single"/>
      <sz val="9"/>
      <name val="Arial"/>
      <family val="2"/>
    </font>
    <font>
      <sz val="9"/>
      <color indexed="8"/>
      <name val="Arial"/>
      <family val="2"/>
    </font>
    <font>
      <b/>
      <sz val="14"/>
      <name val="Helv"/>
      <family val="2"/>
    </font>
    <font>
      <sz val="8"/>
      <color indexed="60"/>
      <name val="Helv"/>
      <family val="2"/>
    </font>
    <font>
      <b/>
      <sz val="14"/>
      <color indexed="60"/>
      <name val="Tms Rmn"/>
      <family val="1"/>
    </font>
    <font>
      <sz val="8"/>
      <color indexed="9"/>
      <name val="Helv"/>
      <family val="2"/>
    </font>
    <font>
      <sz val="8"/>
      <color indexed="10"/>
      <name val="Helv"/>
      <family val="2"/>
    </font>
    <font>
      <b/>
      <sz val="8"/>
      <color indexed="10"/>
      <name val="Tms Rmn"/>
      <family val="1"/>
    </font>
    <font>
      <b/>
      <i/>
      <sz val="11"/>
      <name val="Tms Rmn"/>
      <family val="1"/>
    </font>
    <font>
      <i/>
      <u val="single"/>
      <sz val="8"/>
      <name val="Helv"/>
      <family val="2"/>
    </font>
    <font>
      <b/>
      <sz val="10"/>
      <color indexed="60"/>
      <name val="Tms Rmn"/>
      <family val="1"/>
    </font>
    <font>
      <b/>
      <sz val="8"/>
      <color indexed="60"/>
      <name val="Tms Rmn"/>
      <family val="1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11"/>
      <color indexed="9"/>
      <name val="Helv"/>
      <family val="2"/>
    </font>
    <font>
      <sz val="14"/>
      <name val="Helv"/>
      <family val="2"/>
    </font>
    <font>
      <b/>
      <sz val="10"/>
      <name val="Helv"/>
      <family val="2"/>
    </font>
    <font>
      <sz val="10"/>
      <name val="Helv"/>
      <family val="2"/>
    </font>
    <font>
      <b/>
      <sz val="10"/>
      <color indexed="60"/>
      <name val="Helv"/>
      <family val="2"/>
    </font>
    <font>
      <sz val="9"/>
      <name val="Helv"/>
      <family val="2"/>
    </font>
    <font>
      <b/>
      <sz val="8"/>
      <color indexed="9"/>
      <name val="Helv"/>
      <family val="2"/>
    </font>
    <font>
      <sz val="10"/>
      <name val="Tms Rmn"/>
      <family val="1"/>
    </font>
    <font>
      <b/>
      <sz val="10"/>
      <color indexed="14"/>
      <name val="Helv"/>
      <family val="2"/>
    </font>
    <font>
      <b/>
      <sz val="36"/>
      <name val="Times New Roman"/>
      <family val="1"/>
    </font>
    <font>
      <b/>
      <sz val="12"/>
      <color indexed="60"/>
      <name val="Tms Rmn"/>
      <family val="1"/>
    </font>
    <font>
      <b/>
      <sz val="8"/>
      <name val="Times New Roman"/>
      <family val="1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color indexed="12"/>
      <name val="Tahoma"/>
      <family val="2"/>
    </font>
    <font>
      <b/>
      <sz val="12"/>
      <color indexed="21"/>
      <name val="Tahoma"/>
      <family val="2"/>
    </font>
    <font>
      <b/>
      <u val="single"/>
      <sz val="12"/>
      <name val="Tahoma"/>
      <family val="2"/>
    </font>
    <font>
      <sz val="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0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92" fontId="0" fillId="0" borderId="0">
      <alignment/>
      <protection/>
    </xf>
    <xf numFmtId="188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25">
    <xf numFmtId="192" fontId="0" fillId="0" borderId="0" xfId="0" applyAlignment="1">
      <alignment/>
    </xf>
    <xf numFmtId="192" fontId="0" fillId="0" borderId="0" xfId="0" applyAlignment="1" applyProtection="1">
      <alignment/>
      <protection hidden="1"/>
    </xf>
    <xf numFmtId="49" fontId="17" fillId="2" borderId="0" xfId="19" applyNumberFormat="1" applyFont="1" applyFill="1" applyAlignment="1">
      <alignment horizontal="center"/>
      <protection/>
    </xf>
    <xf numFmtId="49" fontId="17" fillId="2" borderId="0" xfId="19" applyNumberFormat="1" applyFont="1" applyFill="1" applyAlignment="1">
      <alignment/>
      <protection/>
    </xf>
    <xf numFmtId="49" fontId="17" fillId="2" borderId="0" xfId="19" applyNumberFormat="1" applyFont="1" applyFill="1" applyAlignment="1">
      <alignment horizontal="centerContinuous"/>
      <protection/>
    </xf>
    <xf numFmtId="49" fontId="17" fillId="2" borderId="0" xfId="19" applyNumberFormat="1" applyFont="1" applyFill="1" applyAlignment="1">
      <alignment horizontal="center"/>
      <protection/>
    </xf>
    <xf numFmtId="49" fontId="4" fillId="0" borderId="0" xfId="19" applyNumberFormat="1">
      <alignment/>
      <protection/>
    </xf>
    <xf numFmtId="0" fontId="4" fillId="0" borderId="0" xfId="19">
      <alignment/>
      <protection/>
    </xf>
    <xf numFmtId="49" fontId="4" fillId="3" borderId="0" xfId="19" applyNumberFormat="1" applyFill="1">
      <alignment/>
      <protection/>
    </xf>
    <xf numFmtId="0" fontId="4" fillId="0" borderId="0" xfId="19" applyFill="1">
      <alignment/>
      <protection/>
    </xf>
    <xf numFmtId="0" fontId="4" fillId="0" borderId="0" xfId="19" applyFont="1">
      <alignment/>
      <protection/>
    </xf>
    <xf numFmtId="49" fontId="4" fillId="0" borderId="0" xfId="19" applyNumberFormat="1" applyFont="1">
      <alignment/>
      <protection/>
    </xf>
    <xf numFmtId="49" fontId="4" fillId="0" borderId="0" xfId="19" applyNumberFormat="1" applyFont="1" applyAlignment="1">
      <alignment horizontal="right"/>
      <protection/>
    </xf>
    <xf numFmtId="49" fontId="4" fillId="0" borderId="0" xfId="19" applyNumberFormat="1" applyFont="1" applyFill="1" applyAlignment="1">
      <alignment horizontal="center"/>
      <protection/>
    </xf>
    <xf numFmtId="49" fontId="4" fillId="0" borderId="0" xfId="19" applyNumberFormat="1" applyFont="1" applyFill="1" applyAlignment="1">
      <alignment/>
      <protection/>
    </xf>
    <xf numFmtId="49" fontId="4" fillId="0" borderId="0" xfId="19" applyNumberFormat="1" applyFont="1" applyFill="1" applyAlignment="1">
      <alignment horizontal="centerContinuous"/>
      <protection/>
    </xf>
    <xf numFmtId="49" fontId="18" fillId="0" borderId="0" xfId="19" applyNumberFormat="1" applyFont="1">
      <alignment/>
      <protection/>
    </xf>
    <xf numFmtId="49" fontId="18" fillId="0" borderId="0" xfId="19" applyNumberFormat="1" applyFont="1" applyFill="1">
      <alignment/>
      <protection/>
    </xf>
    <xf numFmtId="49" fontId="20" fillId="2" borderId="0" xfId="19" applyNumberFormat="1" applyFont="1" applyFill="1">
      <alignment/>
      <protection/>
    </xf>
    <xf numFmtId="49" fontId="14" fillId="0" borderId="0" xfId="19" applyNumberFormat="1" applyFont="1" applyFill="1">
      <alignment/>
      <protection/>
    </xf>
    <xf numFmtId="49" fontId="14" fillId="0" borderId="0" xfId="19" applyNumberFormat="1" applyFont="1">
      <alignment/>
      <protection/>
    </xf>
    <xf numFmtId="192" fontId="21" fillId="0" borderId="1" xfId="0" applyFont="1" applyFill="1" applyBorder="1" applyAlignment="1">
      <alignment horizontal="left" wrapText="1"/>
    </xf>
    <xf numFmtId="49" fontId="4" fillId="0" borderId="0" xfId="19" applyNumberFormat="1" applyFill="1">
      <alignment/>
      <protection/>
    </xf>
    <xf numFmtId="49" fontId="14" fillId="0" borderId="0" xfId="19" applyNumberFormat="1" applyFont="1" applyFill="1">
      <alignment/>
      <protection/>
    </xf>
    <xf numFmtId="218" fontId="9" fillId="0" borderId="2" xfId="0" applyNumberFormat="1" applyFont="1" applyBorder="1" applyAlignment="1" applyProtection="1">
      <alignment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193" fontId="9" fillId="0" borderId="2" xfId="0" applyNumberFormat="1" applyFont="1" applyBorder="1" applyAlignment="1" applyProtection="1">
      <alignment/>
      <protection hidden="1"/>
    </xf>
    <xf numFmtId="193" fontId="9" fillId="0" borderId="0" xfId="0" applyNumberFormat="1" applyFont="1" applyBorder="1" applyAlignment="1" applyProtection="1">
      <alignment/>
      <protection hidden="1"/>
    </xf>
    <xf numFmtId="192" fontId="9" fillId="0" borderId="0" xfId="0" applyFont="1" applyBorder="1" applyAlignment="1" applyProtection="1">
      <alignment horizontal="left"/>
      <protection hidden="1"/>
    </xf>
    <xf numFmtId="192" fontId="0" fillId="0" borderId="3" xfId="0" applyFont="1" applyBorder="1" applyAlignment="1" applyProtection="1">
      <alignment/>
      <protection hidden="1"/>
    </xf>
    <xf numFmtId="192" fontId="0" fillId="0" borderId="4" xfId="0" applyFont="1" applyBorder="1" applyAlignment="1" applyProtection="1">
      <alignment/>
      <protection hidden="1"/>
    </xf>
    <xf numFmtId="193" fontId="9" fillId="4" borderId="2" xfId="0" applyNumberFormat="1" applyFont="1" applyFill="1" applyBorder="1" applyAlignment="1" applyProtection="1">
      <alignment/>
      <protection hidden="1"/>
    </xf>
    <xf numFmtId="192" fontId="9" fillId="0" borderId="2" xfId="0" applyFont="1" applyBorder="1" applyAlignment="1" applyProtection="1">
      <alignment horizontal="center"/>
      <protection hidden="1"/>
    </xf>
    <xf numFmtId="192" fontId="0" fillId="0" borderId="0" xfId="0" applyFont="1" applyBorder="1" applyAlignment="1" applyProtection="1">
      <alignment/>
      <protection hidden="1"/>
    </xf>
    <xf numFmtId="193" fontId="9" fillId="0" borderId="2" xfId="0" applyNumberFormat="1" applyFont="1" applyBorder="1" applyAlignment="1" applyProtection="1">
      <alignment horizontal="centerContinuous"/>
      <protection hidden="1"/>
    </xf>
    <xf numFmtId="192" fontId="9" fillId="0" borderId="2" xfId="0" applyFont="1" applyBorder="1" applyAlignment="1" applyProtection="1">
      <alignment horizontal="centerContinuous"/>
      <protection hidden="1"/>
    </xf>
    <xf numFmtId="195" fontId="9" fillId="0" borderId="2" xfId="0" applyNumberFormat="1" applyFont="1" applyBorder="1" applyAlignment="1" applyProtection="1">
      <alignment horizontal="centerContinuous"/>
      <protection hidden="1"/>
    </xf>
    <xf numFmtId="192" fontId="0" fillId="0" borderId="0" xfId="0" applyAlignment="1" applyProtection="1">
      <alignment horizontal="left"/>
      <protection hidden="1"/>
    </xf>
    <xf numFmtId="195" fontId="0" fillId="0" borderId="0" xfId="0" applyNumberFormat="1" applyAlignment="1" applyProtection="1">
      <alignment/>
      <protection hidden="1"/>
    </xf>
    <xf numFmtId="195" fontId="0" fillId="0" borderId="0" xfId="0" applyNumberFormat="1" applyAlignment="1" applyProtection="1">
      <alignment horizontal="left"/>
      <protection hidden="1"/>
    </xf>
    <xf numFmtId="192" fontId="0" fillId="0" borderId="0" xfId="0" applyNumberFormat="1" applyAlignment="1" applyProtection="1">
      <alignment/>
      <protection hidden="1"/>
    </xf>
    <xf numFmtId="218" fontId="9" fillId="0" borderId="5" xfId="0" applyNumberFormat="1" applyFont="1" applyBorder="1" applyAlignment="1" applyProtection="1">
      <alignment/>
      <protection hidden="1"/>
    </xf>
    <xf numFmtId="218" fontId="9" fillId="0" borderId="0" xfId="0" applyNumberFormat="1" applyFont="1" applyBorder="1" applyAlignment="1" applyProtection="1">
      <alignment/>
      <protection hidden="1"/>
    </xf>
    <xf numFmtId="192" fontId="0" fillId="0" borderId="6" xfId="0" applyBorder="1" applyAlignment="1" applyProtection="1">
      <alignment/>
      <protection hidden="1"/>
    </xf>
    <xf numFmtId="192" fontId="0" fillId="0" borderId="0" xfId="0" applyBorder="1" applyAlignment="1" applyProtection="1">
      <alignment/>
      <protection hidden="1"/>
    </xf>
    <xf numFmtId="192" fontId="0" fillId="0" borderId="6" xfId="0" applyFont="1" applyBorder="1" applyAlignment="1" applyProtection="1">
      <alignment/>
      <protection hidden="1"/>
    </xf>
    <xf numFmtId="192" fontId="0" fillId="0" borderId="0" xfId="0" applyFont="1" applyBorder="1" applyAlignment="1" applyProtection="1">
      <alignment/>
      <protection hidden="1"/>
    </xf>
    <xf numFmtId="192" fontId="0" fillId="0" borderId="7" xfId="0" applyFont="1" applyBorder="1" applyAlignment="1" applyProtection="1">
      <alignment/>
      <protection hidden="1"/>
    </xf>
    <xf numFmtId="193" fontId="0" fillId="0" borderId="0" xfId="0" applyNumberFormat="1" applyFont="1" applyBorder="1" applyAlignment="1" applyProtection="1">
      <alignment/>
      <protection hidden="1"/>
    </xf>
    <xf numFmtId="192" fontId="0" fillId="0" borderId="7" xfId="0" applyFont="1" applyBorder="1" applyAlignment="1" applyProtection="1">
      <alignment/>
      <protection hidden="1"/>
    </xf>
    <xf numFmtId="192" fontId="0" fillId="0" borderId="6" xfId="0" applyFont="1" applyBorder="1" applyAlignment="1" applyProtection="1">
      <alignment/>
      <protection hidden="1"/>
    </xf>
    <xf numFmtId="1" fontId="0" fillId="0" borderId="7" xfId="0" applyNumberFormat="1" applyFont="1" applyBorder="1" applyAlignment="1" applyProtection="1">
      <alignment horizontal="center"/>
      <protection hidden="1"/>
    </xf>
    <xf numFmtId="193" fontId="9" fillId="0" borderId="7" xfId="0" applyNumberFormat="1" applyFont="1" applyBorder="1" applyAlignment="1" applyProtection="1">
      <alignment/>
      <protection hidden="1"/>
    </xf>
    <xf numFmtId="218" fontId="9" fillId="0" borderId="8" xfId="0" applyNumberFormat="1" applyFont="1" applyBorder="1" applyAlignment="1" applyProtection="1">
      <alignment/>
      <protection hidden="1"/>
    </xf>
    <xf numFmtId="192" fontId="6" fillId="3" borderId="6" xfId="0" applyFont="1" applyFill="1" applyBorder="1" applyAlignment="1" applyProtection="1">
      <alignment/>
      <protection hidden="1"/>
    </xf>
    <xf numFmtId="218" fontId="9" fillId="0" borderId="7" xfId="0" applyNumberFormat="1" applyFont="1" applyBorder="1" applyAlignment="1" applyProtection="1">
      <alignment/>
      <protection hidden="1"/>
    </xf>
    <xf numFmtId="192" fontId="9" fillId="0" borderId="6" xfId="0" applyFont="1" applyBorder="1" applyAlignment="1" applyProtection="1">
      <alignment/>
      <protection hidden="1"/>
    </xf>
    <xf numFmtId="192" fontId="9" fillId="0" borderId="6" xfId="0" applyFont="1" applyBorder="1" applyAlignment="1" applyProtection="1">
      <alignment horizontal="left"/>
      <protection hidden="1"/>
    </xf>
    <xf numFmtId="192" fontId="0" fillId="0" borderId="7" xfId="0" applyBorder="1" applyAlignment="1" applyProtection="1">
      <alignment/>
      <protection hidden="1"/>
    </xf>
    <xf numFmtId="192" fontId="9" fillId="0" borderId="9" xfId="0" applyFont="1" applyBorder="1" applyAlignment="1" applyProtection="1">
      <alignment horizontal="left"/>
      <protection hidden="1"/>
    </xf>
    <xf numFmtId="193" fontId="9" fillId="0" borderId="3" xfId="0" applyNumberFormat="1" applyFont="1" applyBorder="1" applyAlignment="1" applyProtection="1">
      <alignment/>
      <protection hidden="1"/>
    </xf>
    <xf numFmtId="193" fontId="9" fillId="0" borderId="10" xfId="0" applyNumberFormat="1" applyFont="1" applyBorder="1" applyAlignment="1" applyProtection="1">
      <alignment/>
      <protection hidden="1"/>
    </xf>
    <xf numFmtId="218" fontId="0" fillId="0" borderId="11" xfId="0" applyNumberFormat="1" applyBorder="1" applyAlignment="1" applyProtection="1">
      <alignment/>
      <protection hidden="1"/>
    </xf>
    <xf numFmtId="218" fontId="0" fillId="0" borderId="12" xfId="0" applyNumberFormat="1" applyBorder="1" applyAlignment="1" applyProtection="1">
      <alignment/>
      <protection hidden="1"/>
    </xf>
    <xf numFmtId="221" fontId="0" fillId="0" borderId="11" xfId="0" applyNumberFormat="1" applyBorder="1" applyAlignment="1" applyProtection="1">
      <alignment/>
      <protection hidden="1"/>
    </xf>
    <xf numFmtId="221" fontId="0" fillId="0" borderId="12" xfId="0" applyNumberFormat="1" applyBorder="1" applyAlignment="1" applyProtection="1">
      <alignment/>
      <protection hidden="1"/>
    </xf>
    <xf numFmtId="192" fontId="9" fillId="0" borderId="0" xfId="0" applyFont="1" applyBorder="1" applyAlignment="1" applyProtection="1">
      <alignment horizontal="centerContinuous"/>
      <protection hidden="1"/>
    </xf>
    <xf numFmtId="192" fontId="9" fillId="0" borderId="7" xfId="0" applyFont="1" applyBorder="1" applyAlignment="1" applyProtection="1">
      <alignment horizontal="centerContinuous"/>
      <protection hidden="1"/>
    </xf>
    <xf numFmtId="192" fontId="0" fillId="0" borderId="0" xfId="0" applyFont="1" applyBorder="1" applyAlignment="1" applyProtection="1">
      <alignment horizontal="center"/>
      <protection hidden="1"/>
    </xf>
    <xf numFmtId="193" fontId="0" fillId="0" borderId="0" xfId="0" applyNumberFormat="1" applyFont="1" applyBorder="1" applyAlignment="1" applyProtection="1">
      <alignment horizontal="center"/>
      <protection hidden="1"/>
    </xf>
    <xf numFmtId="193" fontId="0" fillId="0" borderId="7" xfId="0" applyNumberFormat="1" applyFont="1" applyBorder="1" applyAlignment="1" applyProtection="1">
      <alignment/>
      <protection hidden="1"/>
    </xf>
    <xf numFmtId="192" fontId="0" fillId="0" borderId="6" xfId="0" applyFont="1" applyBorder="1" applyAlignment="1" applyProtection="1">
      <alignment/>
      <protection hidden="1"/>
    </xf>
    <xf numFmtId="194" fontId="9" fillId="0" borderId="0" xfId="0" applyNumberFormat="1" applyFont="1" applyBorder="1" applyAlignment="1" applyProtection="1">
      <alignment/>
      <protection hidden="1"/>
    </xf>
    <xf numFmtId="193" fontId="0" fillId="0" borderId="7" xfId="0" applyNumberFormat="1" applyFont="1" applyBorder="1" applyAlignment="1" applyProtection="1">
      <alignment/>
      <protection hidden="1"/>
    </xf>
    <xf numFmtId="193" fontId="0" fillId="4" borderId="0" xfId="0" applyNumberFormat="1" applyFont="1" applyFill="1" applyBorder="1" applyAlignment="1" applyProtection="1">
      <alignment/>
      <protection hidden="1"/>
    </xf>
    <xf numFmtId="192" fontId="0" fillId="0" borderId="9" xfId="0" applyFont="1" applyBorder="1" applyAlignment="1" applyProtection="1">
      <alignment/>
      <protection hidden="1"/>
    </xf>
    <xf numFmtId="192" fontId="0" fillId="0" borderId="10" xfId="0" applyFont="1" applyBorder="1" applyAlignment="1" applyProtection="1">
      <alignment/>
      <protection hidden="1"/>
    </xf>
    <xf numFmtId="192" fontId="8" fillId="0" borderId="0" xfId="0" applyFont="1" applyBorder="1" applyAlignment="1" applyProtection="1">
      <alignment/>
      <protection hidden="1"/>
    </xf>
    <xf numFmtId="192" fontId="8" fillId="0" borderId="0" xfId="0" applyFont="1" applyBorder="1" applyAlignment="1" applyProtection="1">
      <alignment horizontal="left"/>
      <protection hidden="1"/>
    </xf>
    <xf numFmtId="193" fontId="10" fillId="0" borderId="8" xfId="0" applyNumberFormat="1" applyFont="1" applyBorder="1" applyAlignment="1" applyProtection="1">
      <alignment/>
      <protection hidden="1"/>
    </xf>
    <xf numFmtId="192" fontId="5" fillId="0" borderId="0" xfId="0" applyFont="1" applyBorder="1" applyAlignment="1" applyProtection="1">
      <alignment horizontal="centerContinuous"/>
      <protection hidden="1"/>
    </xf>
    <xf numFmtId="193" fontId="10" fillId="0" borderId="7" xfId="0" applyNumberFormat="1" applyFont="1" applyBorder="1" applyAlignment="1" applyProtection="1">
      <alignment/>
      <protection hidden="1"/>
    </xf>
    <xf numFmtId="193" fontId="10" fillId="0" borderId="8" xfId="0" applyNumberFormat="1" applyFont="1" applyBorder="1" applyAlignment="1" applyProtection="1">
      <alignment horizontal="centerContinuous"/>
      <protection hidden="1"/>
    </xf>
    <xf numFmtId="192" fontId="0" fillId="0" borderId="0" xfId="0" applyFont="1" applyBorder="1" applyAlignment="1" applyProtection="1">
      <alignment horizontal="centerContinuous"/>
      <protection hidden="1"/>
    </xf>
    <xf numFmtId="192" fontId="0" fillId="0" borderId="0" xfId="0" applyFont="1" applyBorder="1" applyAlignment="1" applyProtection="1">
      <alignment/>
      <protection hidden="1"/>
    </xf>
    <xf numFmtId="192" fontId="0" fillId="0" borderId="7" xfId="0" applyFont="1" applyBorder="1" applyAlignment="1" applyProtection="1">
      <alignment/>
      <protection hidden="1"/>
    </xf>
    <xf numFmtId="192" fontId="0" fillId="0" borderId="7" xfId="0" applyFont="1" applyBorder="1" applyAlignment="1" applyProtection="1">
      <alignment horizontal="centerContinuous"/>
      <protection hidden="1"/>
    </xf>
    <xf numFmtId="192" fontId="0" fillId="0" borderId="0" xfId="0" applyFont="1" applyBorder="1" applyAlignment="1" applyProtection="1">
      <alignment horizontal="centerContinuous"/>
      <protection hidden="1"/>
    </xf>
    <xf numFmtId="192" fontId="0" fillId="0" borderId="7" xfId="0" applyFont="1" applyBorder="1" applyAlignment="1" applyProtection="1">
      <alignment horizontal="centerContinuous"/>
      <protection hidden="1"/>
    </xf>
    <xf numFmtId="192" fontId="8" fillId="0" borderId="0" xfId="0" applyFont="1" applyBorder="1" applyAlignment="1" applyProtection="1">
      <alignment horizontal="centerContinuous"/>
      <protection hidden="1"/>
    </xf>
    <xf numFmtId="192" fontId="8" fillId="0" borderId="0" xfId="0" applyFont="1" applyBorder="1" applyAlignment="1" applyProtection="1">
      <alignment horizontal="center"/>
      <protection hidden="1"/>
    </xf>
    <xf numFmtId="192" fontId="0" fillId="0" borderId="0" xfId="0" applyFont="1" applyBorder="1" applyAlignment="1" applyProtection="1">
      <alignment horizontal="left"/>
      <protection hidden="1"/>
    </xf>
    <xf numFmtId="194" fontId="9" fillId="0" borderId="2" xfId="0" applyNumberFormat="1" applyFont="1" applyBorder="1" applyAlignment="1" applyProtection="1">
      <alignment horizontal="center"/>
      <protection hidden="1"/>
    </xf>
    <xf numFmtId="218" fontId="0" fillId="0" borderId="13" xfId="0" applyNumberFormat="1" applyBorder="1" applyAlignment="1" applyProtection="1">
      <alignment/>
      <protection hidden="1"/>
    </xf>
    <xf numFmtId="192" fontId="0" fillId="0" borderId="0" xfId="0" applyAlignment="1">
      <alignment horizontal="left" vertical="top" wrapText="1"/>
    </xf>
    <xf numFmtId="192" fontId="22" fillId="0" borderId="0" xfId="0" applyFont="1" applyAlignment="1">
      <alignment horizontal="center" vertical="top" wrapText="1"/>
    </xf>
    <xf numFmtId="192" fontId="5" fillId="0" borderId="11" xfId="0" applyFont="1" applyBorder="1" applyAlignment="1">
      <alignment horizontal="left" vertical="top" wrapText="1"/>
    </xf>
    <xf numFmtId="192" fontId="0" fillId="0" borderId="11" xfId="0" applyBorder="1" applyAlignment="1">
      <alignment horizontal="left" vertical="top" wrapText="1"/>
    </xf>
    <xf numFmtId="218" fontId="0" fillId="0" borderId="14" xfId="0" applyNumberFormat="1" applyBorder="1" applyAlignment="1" applyProtection="1">
      <alignment/>
      <protection hidden="1"/>
    </xf>
    <xf numFmtId="218" fontId="0" fillId="0" borderId="15" xfId="0" applyNumberFormat="1" applyBorder="1" applyAlignment="1" applyProtection="1">
      <alignment/>
      <protection hidden="1"/>
    </xf>
    <xf numFmtId="1" fontId="9" fillId="0" borderId="7" xfId="0" applyNumberFormat="1" applyFont="1" applyBorder="1" applyAlignment="1" applyProtection="1">
      <alignment horizontal="center"/>
      <protection hidden="1"/>
    </xf>
    <xf numFmtId="218" fontId="0" fillId="0" borderId="16" xfId="0" applyNumberFormat="1" applyBorder="1" applyAlignment="1" applyProtection="1">
      <alignment/>
      <protection hidden="1"/>
    </xf>
    <xf numFmtId="192" fontId="0" fillId="0" borderId="0" xfId="0" applyAlignment="1">
      <alignment wrapText="1"/>
    </xf>
    <xf numFmtId="209" fontId="0" fillId="0" borderId="17" xfId="0" applyNumberFormat="1" applyBorder="1" applyAlignment="1" applyProtection="1">
      <alignment/>
      <protection hidden="1"/>
    </xf>
    <xf numFmtId="209" fontId="0" fillId="0" borderId="18" xfId="0" applyNumberFormat="1" applyBorder="1" applyAlignment="1" applyProtection="1">
      <alignment/>
      <protection hidden="1"/>
    </xf>
    <xf numFmtId="192" fontId="9" fillId="0" borderId="19" xfId="0" applyFont="1" applyBorder="1" applyAlignment="1" applyProtection="1">
      <alignment horizontal="left"/>
      <protection hidden="1"/>
    </xf>
    <xf numFmtId="193" fontId="9" fillId="0" borderId="20" xfId="0" applyNumberFormat="1" applyFont="1" applyBorder="1" applyAlignment="1" applyProtection="1">
      <alignment/>
      <protection hidden="1"/>
    </xf>
    <xf numFmtId="193" fontId="9" fillId="0" borderId="21" xfId="0" applyNumberFormat="1" applyFont="1" applyBorder="1" applyAlignment="1" applyProtection="1">
      <alignment/>
      <protection hidden="1"/>
    </xf>
    <xf numFmtId="192" fontId="0" fillId="0" borderId="0" xfId="0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193" fontId="9" fillId="0" borderId="7" xfId="0" applyNumberFormat="1" applyFont="1" applyBorder="1" applyAlignment="1" applyProtection="1">
      <alignment/>
      <protection hidden="1" locked="0"/>
    </xf>
    <xf numFmtId="192" fontId="23" fillId="5" borderId="22" xfId="0" applyFont="1" applyFill="1" applyBorder="1" applyAlignment="1" applyProtection="1">
      <alignment horizontal="centerContinuous"/>
      <protection hidden="1"/>
    </xf>
    <xf numFmtId="192" fontId="23" fillId="5" borderId="23" xfId="0" applyFont="1" applyFill="1" applyBorder="1" applyAlignment="1" applyProtection="1">
      <alignment horizontal="centerContinuous"/>
      <protection hidden="1"/>
    </xf>
    <xf numFmtId="192" fontId="23" fillId="5" borderId="24" xfId="0" applyFont="1" applyFill="1" applyBorder="1" applyAlignment="1" applyProtection="1">
      <alignment horizontal="centerContinuous"/>
      <protection hidden="1"/>
    </xf>
    <xf numFmtId="192" fontId="5" fillId="6" borderId="25" xfId="0" applyFont="1" applyFill="1" applyBorder="1" applyAlignment="1" applyProtection="1">
      <alignment horizontal="center"/>
      <protection hidden="1"/>
    </xf>
    <xf numFmtId="192" fontId="5" fillId="6" borderId="26" xfId="0" applyFont="1" applyFill="1" applyBorder="1" applyAlignment="1" applyProtection="1">
      <alignment horizontal="center"/>
      <protection hidden="1"/>
    </xf>
    <xf numFmtId="192" fontId="5" fillId="6" borderId="27" xfId="0" applyFont="1" applyFill="1" applyBorder="1" applyAlignment="1" applyProtection="1">
      <alignment horizontal="center"/>
      <protection hidden="1"/>
    </xf>
    <xf numFmtId="192" fontId="6" fillId="6" borderId="28" xfId="0" applyFont="1" applyFill="1" applyBorder="1" applyAlignment="1" applyProtection="1">
      <alignment horizontal="center"/>
      <protection hidden="1"/>
    </xf>
    <xf numFmtId="192" fontId="6" fillId="6" borderId="29" xfId="0" applyFont="1" applyFill="1" applyBorder="1" applyAlignment="1" applyProtection="1">
      <alignment horizontal="center"/>
      <protection hidden="1"/>
    </xf>
    <xf numFmtId="193" fontId="24" fillId="5" borderId="11" xfId="0" applyNumberFormat="1" applyFont="1" applyFill="1" applyBorder="1" applyAlignment="1" applyProtection="1">
      <alignment horizontal="center"/>
      <protection hidden="1"/>
    </xf>
    <xf numFmtId="192" fontId="5" fillId="0" borderId="0" xfId="0" applyFont="1" applyBorder="1" applyAlignment="1" applyProtection="1">
      <alignment horizontal="right"/>
      <protection hidden="1"/>
    </xf>
    <xf numFmtId="0" fontId="0" fillId="0" borderId="0" xfId="0" applyNumberFormat="1" applyBorder="1" applyAlignment="1" applyProtection="1">
      <alignment/>
      <protection hidden="1"/>
    </xf>
    <xf numFmtId="192" fontId="5" fillId="5" borderId="30" xfId="0" applyFont="1" applyFill="1" applyBorder="1" applyAlignment="1" applyProtection="1">
      <alignment horizontal="center"/>
      <protection hidden="1"/>
    </xf>
    <xf numFmtId="192" fontId="6" fillId="6" borderId="31" xfId="0" applyFont="1" applyFill="1" applyBorder="1" applyAlignment="1" applyProtection="1">
      <alignment horizontal="center"/>
      <protection hidden="1"/>
    </xf>
    <xf numFmtId="192" fontId="6" fillId="6" borderId="27" xfId="0" applyFont="1" applyFill="1" applyBorder="1" applyAlignment="1" applyProtection="1">
      <alignment horizontal="center"/>
      <protection hidden="1"/>
    </xf>
    <xf numFmtId="0" fontId="5" fillId="5" borderId="30" xfId="0" applyNumberFormat="1" applyFont="1" applyFill="1" applyBorder="1" applyAlignment="1" applyProtection="1">
      <alignment horizontal="center"/>
      <protection hidden="1"/>
    </xf>
    <xf numFmtId="0" fontId="6" fillId="6" borderId="32" xfId="0" applyNumberFormat="1" applyFont="1" applyFill="1" applyBorder="1" applyAlignment="1" applyProtection="1">
      <alignment horizontal="center"/>
      <protection hidden="1"/>
    </xf>
    <xf numFmtId="193" fontId="6" fillId="6" borderId="11" xfId="0" applyNumberFormat="1" applyFont="1" applyFill="1" applyBorder="1" applyAlignment="1" applyProtection="1">
      <alignment horizontal="center"/>
      <protection hidden="1"/>
    </xf>
    <xf numFmtId="1" fontId="0" fillId="0" borderId="11" xfId="0" applyNumberFormat="1" applyFont="1" applyBorder="1" applyAlignment="1" applyProtection="1">
      <alignment horizontal="center"/>
      <protection hidden="1"/>
    </xf>
    <xf numFmtId="192" fontId="5" fillId="5" borderId="2" xfId="0" applyFont="1" applyFill="1" applyBorder="1" applyAlignment="1" applyProtection="1">
      <alignment horizontal="centerContinuous"/>
      <protection hidden="1"/>
    </xf>
    <xf numFmtId="195" fontId="12" fillId="5" borderId="11" xfId="0" applyNumberFormat="1" applyFont="1" applyFill="1" applyBorder="1" applyAlignment="1" applyProtection="1">
      <alignment horizontal="center"/>
      <protection hidden="1"/>
    </xf>
    <xf numFmtId="2" fontId="25" fillId="0" borderId="0" xfId="0" applyNumberFormat="1" applyFont="1" applyBorder="1" applyAlignment="1" applyProtection="1">
      <alignment/>
      <protection hidden="1"/>
    </xf>
    <xf numFmtId="0" fontId="9" fillId="0" borderId="0" xfId="0" applyNumberFormat="1" applyFont="1" applyBorder="1" applyAlignment="1" applyProtection="1">
      <alignment horizontal="right"/>
      <protection locked="0"/>
    </xf>
    <xf numFmtId="192" fontId="5" fillId="0" borderId="6" xfId="0" applyFont="1" applyFill="1" applyBorder="1" applyAlignment="1" applyProtection="1">
      <alignment/>
      <protection hidden="1"/>
    </xf>
    <xf numFmtId="192" fontId="6" fillId="0" borderId="6" xfId="0" applyFont="1" applyFill="1" applyBorder="1" applyAlignment="1" applyProtection="1">
      <alignment horizontal="center"/>
      <protection hidden="1"/>
    </xf>
    <xf numFmtId="192" fontId="8" fillId="0" borderId="3" xfId="0" applyFont="1" applyBorder="1" applyAlignment="1" applyProtection="1">
      <alignment horizontal="center"/>
      <protection hidden="1"/>
    </xf>
    <xf numFmtId="192" fontId="0" fillId="0" borderId="0" xfId="0" applyBorder="1" applyAlignment="1">
      <alignment/>
    </xf>
    <xf numFmtId="192" fontId="27" fillId="0" borderId="6" xfId="0" applyFont="1" applyBorder="1" applyAlignment="1" applyProtection="1">
      <alignment horizontal="center"/>
      <protection hidden="1"/>
    </xf>
    <xf numFmtId="192" fontId="0" fillId="0" borderId="0" xfId="0" applyBorder="1" applyAlignment="1" applyProtection="1">
      <alignment/>
      <protection hidden="1"/>
    </xf>
    <xf numFmtId="0" fontId="9" fillId="0" borderId="0" xfId="0" applyNumberFormat="1" applyFon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right"/>
      <protection hidden="1"/>
    </xf>
    <xf numFmtId="225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92" fontId="0" fillId="0" borderId="0" xfId="0" applyFill="1" applyBorder="1" applyAlignment="1" applyProtection="1">
      <alignment horizontal="center"/>
      <protection hidden="1"/>
    </xf>
    <xf numFmtId="218" fontId="9" fillId="0" borderId="33" xfId="0" applyNumberFormat="1" applyFont="1" applyBorder="1" applyAlignment="1" applyProtection="1">
      <alignment/>
      <protection hidden="1"/>
    </xf>
    <xf numFmtId="192" fontId="9" fillId="0" borderId="34" xfId="0" applyFont="1" applyBorder="1" applyAlignment="1" applyProtection="1">
      <alignment horizontal="left"/>
      <protection hidden="1"/>
    </xf>
    <xf numFmtId="193" fontId="9" fillId="0" borderId="35" xfId="0" applyNumberFormat="1" applyFont="1" applyBorder="1" applyAlignment="1" applyProtection="1">
      <alignment/>
      <protection hidden="1"/>
    </xf>
    <xf numFmtId="193" fontId="9" fillId="0" borderId="36" xfId="0" applyNumberFormat="1" applyFont="1" applyBorder="1" applyAlignment="1" applyProtection="1">
      <alignment/>
      <protection hidden="1"/>
    </xf>
    <xf numFmtId="0" fontId="0" fillId="0" borderId="11" xfId="0" applyNumberFormat="1" applyBorder="1" applyAlignment="1">
      <alignment/>
    </xf>
    <xf numFmtId="233" fontId="0" fillId="0" borderId="11" xfId="0" applyNumberFormat="1" applyBorder="1" applyAlignment="1" applyProtection="1">
      <alignment/>
      <protection hidden="1"/>
    </xf>
    <xf numFmtId="192" fontId="0" fillId="0" borderId="3" xfId="0" applyBorder="1" applyAlignment="1" applyProtection="1">
      <alignment/>
      <protection hidden="1"/>
    </xf>
    <xf numFmtId="193" fontId="11" fillId="0" borderId="3" xfId="0" applyNumberFormat="1" applyFont="1" applyBorder="1" applyAlignment="1" applyProtection="1">
      <alignment/>
      <protection hidden="1"/>
    </xf>
    <xf numFmtId="0" fontId="10" fillId="0" borderId="37" xfId="0" applyNumberFormat="1" applyFont="1" applyBorder="1" applyAlignment="1" applyProtection="1">
      <alignment/>
      <protection hidden="1"/>
    </xf>
    <xf numFmtId="192" fontId="26" fillId="0" borderId="0" xfId="0" applyFont="1" applyBorder="1" applyAlignment="1" applyProtection="1">
      <alignment horizontal="left"/>
      <protection hidden="1"/>
    </xf>
    <xf numFmtId="192" fontId="26" fillId="0" borderId="0" xfId="0" applyFont="1" applyBorder="1" applyAlignment="1">
      <alignment horizontal="left"/>
    </xf>
    <xf numFmtId="192" fontId="26" fillId="0" borderId="0" xfId="0" applyFont="1" applyBorder="1" applyAlignment="1">
      <alignment/>
    </xf>
    <xf numFmtId="192" fontId="0" fillId="0" borderId="0" xfId="0" applyBorder="1" applyAlignment="1">
      <alignment/>
    </xf>
    <xf numFmtId="192" fontId="0" fillId="0" borderId="0" xfId="0" applyFont="1" applyBorder="1" applyAlignment="1" applyProtection="1">
      <alignment/>
      <protection hidden="1"/>
    </xf>
    <xf numFmtId="222" fontId="31" fillId="4" borderId="38" xfId="0" applyNumberFormat="1" applyFont="1" applyFill="1" applyBorder="1" applyAlignment="1" applyProtection="1">
      <alignment/>
      <protection hidden="1"/>
    </xf>
    <xf numFmtId="193" fontId="31" fillId="0" borderId="11" xfId="0" applyNumberFormat="1" applyFont="1" applyBorder="1" applyAlignment="1" applyProtection="1">
      <alignment/>
      <protection hidden="1"/>
    </xf>
    <xf numFmtId="192" fontId="0" fillId="0" borderId="0" xfId="0" applyBorder="1" applyAlignment="1" applyProtection="1">
      <alignment horizontal="left"/>
      <protection hidden="1"/>
    </xf>
    <xf numFmtId="192" fontId="8" fillId="0" borderId="3" xfId="0" applyFont="1" applyBorder="1" applyAlignment="1" applyProtection="1">
      <alignment/>
      <protection hidden="1"/>
    </xf>
    <xf numFmtId="218" fontId="9" fillId="0" borderId="12" xfId="0" applyNumberFormat="1" applyFont="1" applyBorder="1" applyAlignment="1" applyProtection="1">
      <alignment/>
      <protection hidden="1"/>
    </xf>
    <xf numFmtId="193" fontId="6" fillId="6" borderId="29" xfId="0" applyNumberFormat="1" applyFont="1" applyFill="1" applyBorder="1" applyAlignment="1" applyProtection="1">
      <alignment horizontal="center"/>
      <protection hidden="1"/>
    </xf>
    <xf numFmtId="192" fontId="28" fillId="5" borderId="29" xfId="0" applyFont="1" applyFill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9" fillId="0" borderId="0" xfId="0" applyNumberFormat="1" applyFont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2" fontId="0" fillId="0" borderId="7" xfId="0" applyNumberFormat="1" applyFont="1" applyBorder="1" applyAlignment="1" applyProtection="1">
      <alignment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/>
      <protection hidden="1"/>
    </xf>
    <xf numFmtId="0" fontId="34" fillId="0" borderId="0" xfId="0" applyNumberFormat="1" applyFont="1" applyBorder="1" applyAlignment="1" applyProtection="1">
      <alignment horizontal="center"/>
      <protection hidden="1"/>
    </xf>
    <xf numFmtId="0" fontId="9" fillId="0" borderId="2" xfId="0" applyNumberFormat="1" applyFont="1" applyBorder="1" applyAlignment="1" applyProtection="1">
      <alignment horizontal="right"/>
      <protection hidden="1" locked="0"/>
    </xf>
    <xf numFmtId="0" fontId="9" fillId="0" borderId="8" xfId="0" applyNumberFormat="1" applyFont="1" applyBorder="1" applyAlignment="1" applyProtection="1">
      <alignment horizontal="right"/>
      <protection hidden="1" locked="0"/>
    </xf>
    <xf numFmtId="208" fontId="0" fillId="0" borderId="0" xfId="0" applyNumberFormat="1" applyBorder="1" applyAlignment="1" applyProtection="1">
      <alignment/>
      <protection hidden="1"/>
    </xf>
    <xf numFmtId="208" fontId="0" fillId="0" borderId="7" xfId="0" applyNumberFormat="1" applyBorder="1" applyAlignment="1" applyProtection="1">
      <alignment/>
      <protection hidden="1"/>
    </xf>
    <xf numFmtId="208" fontId="0" fillId="0" borderId="20" xfId="0" applyNumberFormat="1" applyBorder="1" applyAlignment="1" applyProtection="1">
      <alignment/>
      <protection hidden="1"/>
    </xf>
    <xf numFmtId="208" fontId="0" fillId="0" borderId="21" xfId="0" applyNumberFormat="1" applyBorder="1" applyAlignment="1" applyProtection="1">
      <alignment/>
      <protection hidden="1"/>
    </xf>
    <xf numFmtId="195" fontId="36" fillId="0" borderId="11" xfId="0" applyNumberFormat="1" applyFont="1" applyBorder="1" applyAlignment="1" applyProtection="1">
      <alignment/>
      <protection hidden="1"/>
    </xf>
    <xf numFmtId="192" fontId="37" fillId="0" borderId="0" xfId="0" applyFont="1" applyBorder="1" applyAlignment="1" applyProtection="1">
      <alignment/>
      <protection hidden="1"/>
    </xf>
    <xf numFmtId="2" fontId="36" fillId="0" borderId="11" xfId="0" applyNumberFormat="1" applyFont="1" applyBorder="1" applyAlignment="1" applyProtection="1">
      <alignment horizontal="center"/>
      <protection hidden="1"/>
    </xf>
    <xf numFmtId="195" fontId="36" fillId="0" borderId="11" xfId="0" applyNumberFormat="1" applyFont="1" applyBorder="1" applyAlignment="1" applyProtection="1">
      <alignment/>
      <protection hidden="1"/>
    </xf>
    <xf numFmtId="2" fontId="30" fillId="0" borderId="11" xfId="0" applyNumberFormat="1" applyFont="1" applyBorder="1" applyAlignment="1" applyProtection="1">
      <alignment/>
      <protection hidden="1"/>
    </xf>
    <xf numFmtId="2" fontId="38" fillId="0" borderId="11" xfId="0" applyNumberFormat="1" applyFont="1" applyBorder="1" applyAlignment="1" applyProtection="1">
      <alignment/>
      <protection hidden="1"/>
    </xf>
    <xf numFmtId="2" fontId="31" fillId="0" borderId="12" xfId="0" applyNumberFormat="1" applyFont="1" applyBorder="1" applyAlignment="1" applyProtection="1">
      <alignment horizontal="center"/>
      <protection hidden="1"/>
    </xf>
    <xf numFmtId="193" fontId="9" fillId="0" borderId="0" xfId="0" applyNumberFormat="1" applyFont="1" applyBorder="1" applyAlignment="1" applyProtection="1">
      <alignment/>
      <protection hidden="1"/>
    </xf>
    <xf numFmtId="2" fontId="26" fillId="0" borderId="0" xfId="0" applyNumberFormat="1" applyFont="1" applyBorder="1" applyAlignment="1" applyProtection="1">
      <alignment horizontal="center"/>
      <protection hidden="1"/>
    </xf>
    <xf numFmtId="192" fontId="26" fillId="0" borderId="0" xfId="0" applyFont="1" applyBorder="1" applyAlignment="1" applyProtection="1">
      <alignment/>
      <protection hidden="1"/>
    </xf>
    <xf numFmtId="192" fontId="39" fillId="0" borderId="0" xfId="0" applyFont="1" applyBorder="1" applyAlignment="1" applyProtection="1">
      <alignment wrapText="1"/>
      <protection hidden="1"/>
    </xf>
    <xf numFmtId="192" fontId="0" fillId="0" borderId="0" xfId="0" applyFill="1" applyBorder="1" applyAlignment="1" applyProtection="1">
      <alignment/>
      <protection hidden="1"/>
    </xf>
    <xf numFmtId="0" fontId="9" fillId="0" borderId="11" xfId="0" applyNumberFormat="1" applyFont="1" applyBorder="1" applyAlignment="1" applyProtection="1">
      <alignment horizontal="center"/>
      <protection hidden="1"/>
    </xf>
    <xf numFmtId="2" fontId="40" fillId="0" borderId="0" xfId="0" applyNumberFormat="1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/>
      <protection hidden="1"/>
    </xf>
    <xf numFmtId="0" fontId="9" fillId="0" borderId="11" xfId="0" applyNumberFormat="1" applyFont="1" applyBorder="1" applyAlignment="1" applyProtection="1">
      <alignment horizontal="center" vertical="center" wrapText="1"/>
      <protection hidden="1"/>
    </xf>
    <xf numFmtId="193" fontId="41" fillId="0" borderId="0" xfId="0" applyNumberFormat="1" applyFont="1" applyBorder="1" applyAlignment="1" applyProtection="1">
      <alignment/>
      <protection hidden="1"/>
    </xf>
    <xf numFmtId="2" fontId="9" fillId="0" borderId="7" xfId="0" applyNumberFormat="1" applyFont="1" applyBorder="1" applyAlignment="1" applyProtection="1">
      <alignment/>
      <protection hidden="1"/>
    </xf>
    <xf numFmtId="192" fontId="0" fillId="0" borderId="0" xfId="0" applyBorder="1" applyAlignment="1" applyProtection="1">
      <alignment wrapText="1"/>
      <protection hidden="1"/>
    </xf>
    <xf numFmtId="192" fontId="0" fillId="0" borderId="0" xfId="0" applyFont="1" applyFill="1" applyBorder="1" applyAlignment="1" applyProtection="1">
      <alignment horizontal="center"/>
      <protection hidden="1"/>
    </xf>
    <xf numFmtId="0" fontId="34" fillId="0" borderId="0" xfId="0" applyNumberFormat="1" applyFont="1" applyFill="1" applyBorder="1" applyAlignment="1" applyProtection="1">
      <alignment horizontal="center"/>
      <protection hidden="1"/>
    </xf>
    <xf numFmtId="193" fontId="0" fillId="0" borderId="0" xfId="0" applyNumberFormat="1" applyFont="1" applyFill="1" applyBorder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horizontal="center"/>
      <protection hidden="1"/>
    </xf>
    <xf numFmtId="192" fontId="23" fillId="5" borderId="11" xfId="0" applyFont="1" applyFill="1" applyBorder="1" applyAlignment="1" applyProtection="1">
      <alignment horizontal="center"/>
      <protection hidden="1"/>
    </xf>
    <xf numFmtId="192" fontId="0" fillId="5" borderId="11" xfId="0" applyFont="1" applyFill="1" applyBorder="1" applyAlignment="1" applyProtection="1">
      <alignment horizontal="center"/>
      <protection hidden="1"/>
    </xf>
    <xf numFmtId="0" fontId="0" fillId="0" borderId="39" xfId="0" applyNumberFormat="1" applyBorder="1" applyAlignment="1" applyProtection="1">
      <alignment/>
      <protection hidden="1"/>
    </xf>
    <xf numFmtId="192" fontId="0" fillId="0" borderId="6" xfId="0" applyFont="1" applyFill="1" applyBorder="1" applyAlignment="1" applyProtection="1">
      <alignment/>
      <protection hidden="1"/>
    </xf>
    <xf numFmtId="2" fontId="31" fillId="0" borderId="0" xfId="0" applyNumberFormat="1" applyFont="1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/>
      <protection hidden="1"/>
    </xf>
    <xf numFmtId="2" fontId="9" fillId="0" borderId="0" xfId="0" applyNumberFormat="1" applyFont="1" applyBorder="1" applyAlignment="1" applyProtection="1">
      <alignment/>
      <protection hidden="1"/>
    </xf>
    <xf numFmtId="218" fontId="0" fillId="0" borderId="0" xfId="0" applyNumberFormat="1" applyBorder="1" applyAlignment="1" applyProtection="1">
      <alignment/>
      <protection hidden="1"/>
    </xf>
    <xf numFmtId="221" fontId="0" fillId="0" borderId="0" xfId="0" applyNumberFormat="1" applyBorder="1" applyAlignment="1" applyProtection="1">
      <alignment/>
      <protection hidden="1"/>
    </xf>
    <xf numFmtId="209" fontId="0" fillId="0" borderId="0" xfId="0" applyNumberFormat="1" applyBorder="1" applyAlignment="1" applyProtection="1">
      <alignment/>
      <protection hidden="1"/>
    </xf>
    <xf numFmtId="193" fontId="0" fillId="0" borderId="0" xfId="0" applyNumberFormat="1" applyFont="1" applyBorder="1" applyAlignment="1" applyProtection="1">
      <alignment/>
      <protection hidden="1"/>
    </xf>
    <xf numFmtId="193" fontId="10" fillId="0" borderId="0" xfId="0" applyNumberFormat="1" applyFont="1" applyBorder="1" applyAlignment="1" applyProtection="1">
      <alignment/>
      <protection hidden="1"/>
    </xf>
    <xf numFmtId="192" fontId="23" fillId="0" borderId="0" xfId="0" applyFont="1" applyFill="1" applyBorder="1" applyAlignment="1" applyProtection="1">
      <alignment horizontal="centerContinuous"/>
      <protection hidden="1"/>
    </xf>
    <xf numFmtId="0" fontId="0" fillId="0" borderId="20" xfId="0" applyNumberFormat="1" applyBorder="1" applyAlignment="1" applyProtection="1">
      <alignment/>
      <protection hidden="1"/>
    </xf>
    <xf numFmtId="0" fontId="0" fillId="0" borderId="21" xfId="0" applyNumberFormat="1" applyBorder="1" applyAlignment="1" applyProtection="1">
      <alignment/>
      <protection hidden="1"/>
    </xf>
    <xf numFmtId="0" fontId="0" fillId="0" borderId="6" xfId="0" applyNumberFormat="1" applyBorder="1" applyAlignment="1" applyProtection="1">
      <alignment/>
      <protection hidden="1"/>
    </xf>
    <xf numFmtId="0" fontId="0" fillId="0" borderId="7" xfId="0" applyNumberFormat="1" applyBorder="1" applyAlignment="1" applyProtection="1">
      <alignment/>
      <protection hidden="1"/>
    </xf>
    <xf numFmtId="0" fontId="0" fillId="0" borderId="9" xfId="0" applyNumberFormat="1" applyBorder="1" applyAlignment="1" applyProtection="1">
      <alignment/>
      <protection hidden="1"/>
    </xf>
    <xf numFmtId="0" fontId="0" fillId="0" borderId="3" xfId="0" applyNumberFormat="1" applyBorder="1" applyAlignment="1" applyProtection="1">
      <alignment/>
      <protection hidden="1"/>
    </xf>
    <xf numFmtId="0" fontId="9" fillId="0" borderId="3" xfId="0" applyNumberFormat="1" applyFont="1" applyBorder="1" applyAlignment="1" applyProtection="1">
      <alignment horizontal="right"/>
      <protection hidden="1"/>
    </xf>
    <xf numFmtId="0" fontId="9" fillId="0" borderId="10" xfId="0" applyNumberFormat="1" applyFont="1" applyBorder="1" applyAlignment="1" applyProtection="1">
      <alignment horizontal="right"/>
      <protection hidden="1"/>
    </xf>
    <xf numFmtId="192" fontId="5" fillId="0" borderId="11" xfId="0" applyFont="1" applyBorder="1" applyAlignment="1" applyProtection="1">
      <alignment horizontal="center"/>
      <protection locked="0"/>
    </xf>
    <xf numFmtId="0" fontId="9" fillId="0" borderId="7" xfId="0" applyNumberFormat="1" applyFont="1" applyBorder="1" applyAlignment="1" applyProtection="1">
      <alignment horizontal="right"/>
      <protection hidden="1"/>
    </xf>
    <xf numFmtId="0" fontId="0" fillId="5" borderId="11" xfId="0" applyNumberFormat="1" applyFill="1" applyBorder="1" applyAlignment="1" applyProtection="1">
      <alignment/>
      <protection hidden="1"/>
    </xf>
    <xf numFmtId="0" fontId="42" fillId="0" borderId="0" xfId="0" applyNumberFormat="1" applyFont="1" applyBorder="1" applyAlignment="1" applyProtection="1">
      <alignment horizontal="center"/>
      <protection hidden="1"/>
    </xf>
    <xf numFmtId="192" fontId="39" fillId="0" borderId="0" xfId="0" applyFont="1" applyBorder="1" applyAlignment="1" applyProtection="1">
      <alignment horizontal="center"/>
      <protection hidden="1"/>
    </xf>
    <xf numFmtId="192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0" fillId="0" borderId="40" xfId="0" applyNumberFormat="1" applyBorder="1" applyAlignment="1" applyProtection="1">
      <alignment/>
      <protection hidden="1"/>
    </xf>
    <xf numFmtId="209" fontId="30" fillId="0" borderId="11" xfId="0" applyNumberFormat="1" applyFont="1" applyBorder="1" applyAlignment="1" applyProtection="1">
      <alignment/>
      <protection hidden="1"/>
    </xf>
    <xf numFmtId="209" fontId="38" fillId="0" borderId="11" xfId="0" applyNumberFormat="1" applyFont="1" applyBorder="1" applyAlignment="1" applyProtection="1">
      <alignment/>
      <protection hidden="1"/>
    </xf>
    <xf numFmtId="192" fontId="35" fillId="0" borderId="20" xfId="0" applyFont="1" applyBorder="1" applyAlignment="1" applyProtection="1">
      <alignment/>
      <protection hidden="1"/>
    </xf>
    <xf numFmtId="192" fontId="35" fillId="0" borderId="0" xfId="0" applyFont="1" applyBorder="1" applyAlignment="1" applyProtection="1">
      <alignment/>
      <protection hidden="1"/>
    </xf>
    <xf numFmtId="192" fontId="43" fillId="0" borderId="19" xfId="0" applyFont="1" applyBorder="1" applyAlignment="1" applyProtection="1">
      <alignment horizontal="center" vertical="center"/>
      <protection hidden="1"/>
    </xf>
    <xf numFmtId="192" fontId="43" fillId="0" borderId="20" xfId="0" applyFont="1" applyBorder="1" applyAlignment="1" applyProtection="1">
      <alignment horizontal="center" vertical="center"/>
      <protection hidden="1"/>
    </xf>
    <xf numFmtId="192" fontId="0" fillId="0" borderId="41" xfId="0" applyBorder="1" applyAlignment="1" applyProtection="1">
      <alignment/>
      <protection hidden="1"/>
    </xf>
    <xf numFmtId="192" fontId="0" fillId="0" borderId="42" xfId="0" applyBorder="1" applyAlignment="1" applyProtection="1">
      <alignment/>
      <protection hidden="1"/>
    </xf>
    <xf numFmtId="0" fontId="12" fillId="0" borderId="19" xfId="0" applyNumberFormat="1" applyFont="1" applyBorder="1" applyAlignment="1" applyProtection="1">
      <alignment horizontal="center"/>
      <protection hidden="1"/>
    </xf>
    <xf numFmtId="192" fontId="0" fillId="7" borderId="43" xfId="0" applyFill="1" applyBorder="1" applyAlignment="1" applyProtection="1">
      <alignment horizontal="center" vertical="center" wrapText="1"/>
      <protection hidden="1"/>
    </xf>
    <xf numFmtId="192" fontId="0" fillId="7" borderId="44" xfId="0" applyFill="1" applyBorder="1" applyAlignment="1" applyProtection="1">
      <alignment horizontal="center" vertical="center" wrapText="1"/>
      <protection hidden="1"/>
    </xf>
    <xf numFmtId="192" fontId="36" fillId="0" borderId="0" xfId="0" applyFont="1" applyBorder="1" applyAlignment="1" applyProtection="1">
      <alignment horizontal="left"/>
      <protection hidden="1"/>
    </xf>
    <xf numFmtId="192" fontId="37" fillId="0" borderId="0" xfId="0" applyFont="1" applyAlignment="1" applyProtection="1">
      <alignment horizontal="left"/>
      <protection hidden="1"/>
    </xf>
    <xf numFmtId="192" fontId="23" fillId="5" borderId="33" xfId="0" applyFont="1" applyFill="1" applyBorder="1" applyAlignment="1" applyProtection="1">
      <alignment horizontal="center"/>
      <protection hidden="1"/>
    </xf>
    <xf numFmtId="192" fontId="0" fillId="0" borderId="45" xfId="0" applyBorder="1" applyAlignment="1">
      <alignment horizontal="center"/>
    </xf>
    <xf numFmtId="192" fontId="35" fillId="0" borderId="20" xfId="0" applyFont="1" applyBorder="1" applyAlignment="1" applyProtection="1">
      <alignment horizontal="center" wrapText="1"/>
      <protection hidden="1" locked="0"/>
    </xf>
    <xf numFmtId="192" fontId="0" fillId="0" borderId="20" xfId="0" applyBorder="1" applyAlignment="1" applyProtection="1">
      <alignment horizontal="center" wrapText="1"/>
      <protection hidden="1" locked="0"/>
    </xf>
    <xf numFmtId="192" fontId="0" fillId="0" borderId="0" xfId="0" applyAlignment="1" applyProtection="1">
      <alignment horizontal="center" wrapText="1"/>
      <protection hidden="1" locked="0"/>
    </xf>
    <xf numFmtId="192" fontId="45" fillId="7" borderId="46" xfId="0" applyFont="1" applyFill="1" applyBorder="1" applyAlignment="1" applyProtection="1">
      <alignment horizontal="center" vertical="center" wrapText="1"/>
      <protection hidden="1"/>
    </xf>
    <xf numFmtId="192" fontId="0" fillId="7" borderId="47" xfId="0" applyFill="1" applyBorder="1" applyAlignment="1" applyProtection="1">
      <alignment horizontal="center" vertical="center" wrapText="1"/>
      <protection hidden="1"/>
    </xf>
    <xf numFmtId="192" fontId="0" fillId="0" borderId="20" xfId="0" applyBorder="1" applyAlignment="1" applyProtection="1">
      <alignment horizontal="center"/>
      <protection hidden="1"/>
    </xf>
    <xf numFmtId="0" fontId="0" fillId="0" borderId="48" xfId="0" applyNumberFormat="1" applyBorder="1" applyAlignment="1" applyProtection="1">
      <alignment/>
      <protection hidden="1" locked="0"/>
    </xf>
    <xf numFmtId="208" fontId="0" fillId="0" borderId="48" xfId="0" applyNumberFormat="1" applyBorder="1" applyAlignment="1" applyProtection="1">
      <alignment/>
      <protection hidden="1" locked="0"/>
    </xf>
    <xf numFmtId="192" fontId="7" fillId="0" borderId="0" xfId="0" applyFont="1" applyBorder="1" applyAlignment="1" applyProtection="1">
      <alignment horizontal="right"/>
      <protection hidden="1"/>
    </xf>
    <xf numFmtId="192" fontId="7" fillId="0" borderId="0" xfId="0" applyFont="1" applyBorder="1" applyAlignment="1">
      <alignment horizontal="right"/>
    </xf>
    <xf numFmtId="0" fontId="37" fillId="0" borderId="0" xfId="0" applyNumberFormat="1" applyFont="1" applyBorder="1" applyAlignment="1" applyProtection="1">
      <alignment wrapText="1"/>
      <protection hidden="1"/>
    </xf>
    <xf numFmtId="192" fontId="0" fillId="0" borderId="0" xfId="0" applyBorder="1" applyAlignment="1" applyProtection="1">
      <alignment wrapText="1"/>
      <protection hidden="1"/>
    </xf>
    <xf numFmtId="192" fontId="0" fillId="0" borderId="7" xfId="0" applyBorder="1" applyAlignment="1" applyProtection="1">
      <alignment wrapText="1"/>
      <protection hidden="1"/>
    </xf>
    <xf numFmtId="0" fontId="37" fillId="0" borderId="0" xfId="0" applyNumberFormat="1" applyFont="1" applyBorder="1" applyAlignment="1" applyProtection="1">
      <alignment/>
      <protection hidden="1"/>
    </xf>
    <xf numFmtId="192" fontId="0" fillId="0" borderId="7" xfId="0" applyBorder="1" applyAlignment="1" applyProtection="1">
      <alignment/>
      <protection hidden="1"/>
    </xf>
    <xf numFmtId="192" fontId="0" fillId="0" borderId="0" xfId="0" applyBorder="1" applyAlignment="1" applyProtection="1">
      <alignment/>
      <protection hidden="1"/>
    </xf>
    <xf numFmtId="0" fontId="37" fillId="0" borderId="0" xfId="0" applyNumberFormat="1" applyFont="1" applyBorder="1" applyAlignment="1" applyProtection="1">
      <alignment vertical="center" wrapText="1"/>
      <protection hidden="1"/>
    </xf>
    <xf numFmtId="192" fontId="0" fillId="0" borderId="0" xfId="0" applyBorder="1" applyAlignment="1" applyProtection="1">
      <alignment vertical="center" wrapText="1"/>
      <protection hidden="1"/>
    </xf>
    <xf numFmtId="192" fontId="37" fillId="0" borderId="0" xfId="0" applyFont="1" applyAlignment="1" applyProtection="1">
      <alignment vertical="center" wrapText="1"/>
      <protection hidden="1"/>
    </xf>
    <xf numFmtId="192" fontId="37" fillId="0" borderId="7" xfId="0" applyFont="1" applyBorder="1" applyAlignment="1" applyProtection="1">
      <alignment vertical="center" wrapText="1"/>
      <protection hidden="1"/>
    </xf>
    <xf numFmtId="192" fontId="0" fillId="0" borderId="0" xfId="0" applyAlignment="1" applyProtection="1">
      <alignment vertical="center" wrapText="1"/>
      <protection hidden="1"/>
    </xf>
    <xf numFmtId="192" fontId="0" fillId="0" borderId="7" xfId="0" applyBorder="1" applyAlignment="1" applyProtection="1">
      <alignment vertical="center" wrapText="1"/>
      <protection hidden="1"/>
    </xf>
    <xf numFmtId="192" fontId="0" fillId="0" borderId="0" xfId="0" applyFont="1" applyBorder="1" applyAlignment="1" applyProtection="1">
      <alignment horizontal="right"/>
      <protection hidden="1"/>
    </xf>
    <xf numFmtId="192" fontId="27" fillId="0" borderId="6" xfId="0" applyFont="1" applyBorder="1" applyAlignment="1" applyProtection="1">
      <alignment horizontal="center"/>
      <protection hidden="1"/>
    </xf>
    <xf numFmtId="192" fontId="26" fillId="0" borderId="0" xfId="0" applyFont="1" applyBorder="1" applyAlignment="1">
      <alignment/>
    </xf>
    <xf numFmtId="192" fontId="26" fillId="0" borderId="0" xfId="0" applyFont="1" applyBorder="1" applyAlignment="1">
      <alignment horizontal="center"/>
    </xf>
    <xf numFmtId="192" fontId="0" fillId="5" borderId="33" xfId="0" applyFont="1" applyFill="1" applyBorder="1" applyAlignment="1" applyProtection="1">
      <alignment horizontal="center"/>
      <protection hidden="1"/>
    </xf>
    <xf numFmtId="192" fontId="0" fillId="5" borderId="23" xfId="0" applyFill="1" applyBorder="1" applyAlignment="1">
      <alignment horizontal="center"/>
    </xf>
    <xf numFmtId="192" fontId="0" fillId="5" borderId="33" xfId="0" applyFont="1" applyFill="1" applyBorder="1" applyAlignment="1" applyProtection="1">
      <alignment horizontal="center"/>
      <protection hidden="1"/>
    </xf>
    <xf numFmtId="192" fontId="26" fillId="0" borderId="0" xfId="0" applyFont="1" applyBorder="1" applyAlignment="1" applyProtection="1">
      <alignment horizontal="left"/>
      <protection hidden="1"/>
    </xf>
    <xf numFmtId="192" fontId="26" fillId="0" borderId="0" xfId="0" applyFont="1" applyBorder="1" applyAlignment="1">
      <alignment horizontal="left"/>
    </xf>
    <xf numFmtId="192" fontId="36" fillId="5" borderId="29" xfId="0" applyFont="1" applyFill="1" applyBorder="1" applyAlignment="1" applyProtection="1">
      <alignment horizontal="right"/>
      <protection hidden="1"/>
    </xf>
    <xf numFmtId="192" fontId="36" fillId="5" borderId="11" xfId="0" applyFont="1" applyFill="1" applyBorder="1" applyAlignment="1" applyProtection="1">
      <alignment horizontal="right"/>
      <protection hidden="1"/>
    </xf>
    <xf numFmtId="193" fontId="0" fillId="5" borderId="11" xfId="0" applyNumberFormat="1" applyFont="1" applyFill="1" applyBorder="1" applyAlignment="1" applyProtection="1">
      <alignment horizontal="right"/>
      <protection hidden="1"/>
    </xf>
    <xf numFmtId="192" fontId="0" fillId="5" borderId="11" xfId="0" applyFill="1" applyBorder="1" applyAlignment="1" applyProtection="1">
      <alignment horizontal="right"/>
      <protection hidden="1"/>
    </xf>
    <xf numFmtId="0" fontId="42" fillId="0" borderId="49" xfId="0" applyNumberFormat="1" applyFont="1" applyFill="1" applyBorder="1" applyAlignment="1" applyProtection="1">
      <alignment horizontal="center"/>
      <protection hidden="1"/>
    </xf>
    <xf numFmtId="0" fontId="42" fillId="0" borderId="0" xfId="0" applyNumberFormat="1" applyFont="1" applyBorder="1" applyAlignment="1" applyProtection="1">
      <alignment horizontal="center"/>
      <protection hidden="1"/>
    </xf>
    <xf numFmtId="0" fontId="42" fillId="0" borderId="7" xfId="0" applyNumberFormat="1" applyFont="1" applyBorder="1" applyAlignment="1" applyProtection="1">
      <alignment horizontal="center"/>
      <protection hidden="1"/>
    </xf>
    <xf numFmtId="193" fontId="39" fillId="5" borderId="11" xfId="0" applyNumberFormat="1" applyFont="1" applyFill="1" applyBorder="1" applyAlignment="1" applyProtection="1">
      <alignment horizontal="center" wrapText="1"/>
      <protection hidden="1"/>
    </xf>
    <xf numFmtId="192" fontId="0" fillId="0" borderId="11" xfId="0" applyBorder="1" applyAlignment="1" applyProtection="1">
      <alignment/>
      <protection hidden="1"/>
    </xf>
    <xf numFmtId="193" fontId="0" fillId="5" borderId="11" xfId="0" applyNumberFormat="1" applyFont="1" applyFill="1" applyBorder="1" applyAlignment="1" applyProtection="1">
      <alignment horizontal="left"/>
      <protection hidden="1"/>
    </xf>
    <xf numFmtId="192" fontId="0" fillId="5" borderId="11" xfId="0" applyFill="1" applyBorder="1" applyAlignment="1" applyProtection="1">
      <alignment horizontal="center" vertical="center" wrapText="1"/>
      <protection hidden="1"/>
    </xf>
    <xf numFmtId="192" fontId="0" fillId="0" borderId="11" xfId="0" applyBorder="1" applyAlignment="1" applyProtection="1">
      <alignment wrapText="1"/>
      <protection hidden="1"/>
    </xf>
    <xf numFmtId="0" fontId="0" fillId="0" borderId="50" xfId="0" applyNumberFormat="1" applyBorder="1" applyAlignment="1" applyProtection="1">
      <alignment horizontal="center" vertical="center"/>
      <protection hidden="1" locked="0"/>
    </xf>
    <xf numFmtId="0" fontId="0" fillId="0" borderId="14" xfId="0" applyNumberFormat="1" applyBorder="1" applyAlignment="1" applyProtection="1">
      <alignment horizontal="center" vertical="center"/>
      <protection hidden="1" locked="0"/>
    </xf>
    <xf numFmtId="193" fontId="9" fillId="0" borderId="0" xfId="0" applyNumberFormat="1" applyFont="1" applyBorder="1" applyAlignment="1" applyProtection="1">
      <alignment/>
      <protection hidden="1"/>
    </xf>
    <xf numFmtId="192" fontId="10" fillId="0" borderId="19" xfId="0" applyFont="1" applyBorder="1" applyAlignment="1" applyProtection="1">
      <alignment horizontal="center"/>
      <protection hidden="1"/>
    </xf>
    <xf numFmtId="192" fontId="0" fillId="0" borderId="20" xfId="0" applyFont="1" applyBorder="1" applyAlignment="1">
      <alignment/>
    </xf>
    <xf numFmtId="192" fontId="29" fillId="0" borderId="0" xfId="0" applyFont="1" applyBorder="1" applyAlignment="1" applyProtection="1">
      <alignment horizontal="center"/>
      <protection hidden="1"/>
    </xf>
    <xf numFmtId="192" fontId="7" fillId="0" borderId="0" xfId="0" applyFont="1" applyBorder="1" applyAlignment="1">
      <alignment/>
    </xf>
    <xf numFmtId="192" fontId="0" fillId="5" borderId="24" xfId="0" applyFill="1" applyBorder="1" applyAlignment="1">
      <alignment horizontal="center"/>
    </xf>
    <xf numFmtId="192" fontId="27" fillId="0" borderId="19" xfId="0" applyFont="1" applyBorder="1" applyAlignment="1" applyProtection="1">
      <alignment horizontal="center"/>
      <protection hidden="1"/>
    </xf>
    <xf numFmtId="192" fontId="26" fillId="0" borderId="20" xfId="0" applyFont="1" applyBorder="1" applyAlignment="1">
      <alignment/>
    </xf>
    <xf numFmtId="192" fontId="0" fillId="0" borderId="6" xfId="0" applyFont="1" applyBorder="1" applyAlignment="1" applyProtection="1">
      <alignment horizontal="right"/>
      <protection hidden="1"/>
    </xf>
    <xf numFmtId="192" fontId="0" fillId="0" borderId="0" xfId="0" applyBorder="1" applyAlignment="1">
      <alignment horizontal="right"/>
    </xf>
    <xf numFmtId="192" fontId="0" fillId="0" borderId="6" xfId="0" applyFont="1" applyBorder="1" applyAlignment="1" applyProtection="1">
      <alignment horizontal="right"/>
      <protection hidden="1"/>
    </xf>
    <xf numFmtId="0" fontId="26" fillId="0" borderId="0" xfId="0" applyNumberFormat="1" applyFont="1" applyBorder="1" applyAlignment="1" applyProtection="1">
      <alignment horizontal="left"/>
      <protection hidden="1"/>
    </xf>
    <xf numFmtId="192" fontId="0" fillId="0" borderId="0" xfId="0" applyBorder="1" applyAlignment="1" applyProtection="1">
      <alignment horizontal="left"/>
      <protection hidden="1"/>
    </xf>
    <xf numFmtId="192" fontId="0" fillId="0" borderId="0" xfId="0" applyFont="1" applyBorder="1" applyAlignment="1" applyProtection="1">
      <alignment horizontal="center"/>
      <protection hidden="1"/>
    </xf>
    <xf numFmtId="192" fontId="5" fillId="0" borderId="6" xfId="0" applyFont="1" applyBorder="1" applyAlignment="1" applyProtection="1">
      <alignment horizontal="center"/>
      <protection hidden="1"/>
    </xf>
    <xf numFmtId="192" fontId="5" fillId="0" borderId="0" xfId="0" applyFont="1" applyBorder="1" applyAlignment="1">
      <alignment horizontal="center"/>
    </xf>
    <xf numFmtId="192" fontId="0" fillId="0" borderId="7" xfId="0" applyBorder="1" applyAlignment="1">
      <alignment horizontal="center"/>
    </xf>
    <xf numFmtId="193" fontId="0" fillId="5" borderId="51" xfId="0" applyNumberFormat="1" applyFont="1" applyFill="1" applyBorder="1" applyAlignment="1" applyProtection="1">
      <alignment horizontal="right"/>
      <protection hidden="1"/>
    </xf>
    <xf numFmtId="193" fontId="0" fillId="5" borderId="52" xfId="0" applyNumberFormat="1" applyFont="1" applyFill="1" applyBorder="1" applyAlignment="1" applyProtection="1">
      <alignment horizontal="right"/>
      <protection hidden="1"/>
    </xf>
    <xf numFmtId="192" fontId="39" fillId="0" borderId="33" xfId="0" applyFont="1" applyBorder="1" applyAlignment="1" applyProtection="1">
      <alignment horizontal="center"/>
      <protection hidden="1" locked="0"/>
    </xf>
    <xf numFmtId="192" fontId="39" fillId="0" borderId="45" xfId="0" applyFont="1" applyBorder="1" applyAlignment="1" applyProtection="1">
      <alignment horizontal="center"/>
      <protection hidden="1" locked="0"/>
    </xf>
    <xf numFmtId="192" fontId="0" fillId="0" borderId="53" xfId="0" applyFont="1" applyBorder="1" applyAlignment="1" applyProtection="1">
      <alignment horizontal="left"/>
      <protection hidden="1" locked="0"/>
    </xf>
    <xf numFmtId="192" fontId="0" fillId="0" borderId="54" xfId="0" applyFont="1" applyBorder="1" applyAlignment="1" applyProtection="1">
      <alignment horizontal="left"/>
      <protection hidden="1" locked="0"/>
    </xf>
    <xf numFmtId="192" fontId="0" fillId="0" borderId="54" xfId="0" applyBorder="1" applyAlignment="1" applyProtection="1">
      <alignment/>
      <protection hidden="1" locked="0"/>
    </xf>
    <xf numFmtId="193" fontId="27" fillId="0" borderId="4" xfId="0" applyNumberFormat="1" applyFont="1" applyBorder="1" applyAlignment="1" applyProtection="1">
      <alignment horizontal="center" vertical="center"/>
      <protection hidden="1"/>
    </xf>
    <xf numFmtId="192" fontId="0" fillId="0" borderId="4" xfId="0" applyBorder="1" applyAlignment="1" applyProtection="1">
      <alignment/>
      <protection hidden="1"/>
    </xf>
    <xf numFmtId="0" fontId="39" fillId="0" borderId="22" xfId="0" applyNumberFormat="1" applyFont="1" applyBorder="1" applyAlignment="1" applyProtection="1">
      <alignment horizontal="center"/>
      <protection hidden="1" locked="0"/>
    </xf>
    <xf numFmtId="0" fontId="39" fillId="0" borderId="23" xfId="0" applyNumberFormat="1" applyFont="1" applyBorder="1" applyAlignment="1" applyProtection="1">
      <alignment horizontal="center"/>
      <protection hidden="1" locked="0"/>
    </xf>
    <xf numFmtId="192" fontId="39" fillId="0" borderId="23" xfId="0" applyFont="1" applyBorder="1" applyAlignment="1" applyProtection="1">
      <alignment horizontal="center"/>
      <protection hidden="1" locked="0"/>
    </xf>
    <xf numFmtId="192" fontId="39" fillId="0" borderId="24" xfId="0" applyFont="1" applyBorder="1" applyAlignment="1" applyProtection="1">
      <alignment horizontal="center"/>
      <protection hidden="1" locked="0"/>
    </xf>
    <xf numFmtId="192" fontId="23" fillId="5" borderId="29" xfId="0" applyFont="1" applyFill="1" applyBorder="1" applyAlignment="1" applyProtection="1">
      <alignment/>
      <protection hidden="1"/>
    </xf>
    <xf numFmtId="192" fontId="23" fillId="5" borderId="11" xfId="0" applyFont="1" applyFill="1" applyBorder="1" applyAlignment="1" applyProtection="1">
      <alignment/>
      <protection hidden="1"/>
    </xf>
  </cellXfs>
  <cellStyles count="16">
    <cellStyle name="Normal" xfId="0"/>
    <cellStyle name="Comma_C-plan-ex" xfId="15"/>
    <cellStyle name="Currency [0]_Control Plan 15-03-02" xfId="16"/>
    <cellStyle name="Currency_Control Plan 15-03-02" xfId="17"/>
    <cellStyle name="Normal_Control Plan 15-03-02" xfId="18"/>
    <cellStyle name="Normal_Isr-eugene" xfId="19"/>
    <cellStyle name="Normale_Foglio1" xfId="20"/>
    <cellStyle name="Valuta (0)_Foglio1" xfId="21"/>
    <cellStyle name="Valuta_Foglio1" xfId="22"/>
    <cellStyle name="Percent" xfId="23"/>
    <cellStyle name="Hyperlink" xfId="24"/>
    <cellStyle name="Comma [0]" xfId="25"/>
    <cellStyle name="Comma" xfId="26"/>
    <cellStyle name="Currency [0]" xfId="27"/>
    <cellStyle name="Currency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AVERAGE CHART</a:t>
            </a:r>
          </a:p>
        </c:rich>
      </c:tx>
      <c:layout>
        <c:manualLayout>
          <c:xMode val="factor"/>
          <c:yMode val="factor"/>
          <c:x val="-0.01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5325"/>
          <c:w val="0.813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Capability!$A$67</c:f>
              <c:strCache>
                <c:ptCount val="1"/>
                <c:pt idx="0">
                  <c:v>AVE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Capability!$B$67:$K$67</c:f>
              <c:numCache/>
            </c:numRef>
          </c:cat>
          <c:val>
            <c:numRef>
              <c:f>Capability!$B$67:$K$67</c:f>
              <c:numCache/>
            </c:numRef>
          </c:val>
          <c:smooth val="0"/>
        </c:ser>
        <c:ser>
          <c:idx val="1"/>
          <c:order val="1"/>
          <c:tx>
            <c:strRef>
              <c:f>Capability!$A$68</c:f>
              <c:strCache>
                <c:ptCount val="1"/>
                <c:pt idx="0">
                  <c:v>USL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Capability!$B$67:$K$67</c:f>
              <c:numCache/>
            </c:numRef>
          </c:cat>
          <c:val>
            <c:numRef>
              <c:f>Capability!$B$68:$K$68</c:f>
              <c:numCache/>
            </c:numRef>
          </c:val>
          <c:smooth val="0"/>
        </c:ser>
        <c:ser>
          <c:idx val="2"/>
          <c:order val="2"/>
          <c:tx>
            <c:strRef>
              <c:f>Capability!$A$69</c:f>
              <c:strCache>
                <c:ptCount val="1"/>
                <c:pt idx="0">
                  <c:v>LSL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Capability!$B$67:$K$67</c:f>
              <c:numCache/>
            </c:numRef>
          </c:cat>
          <c:val>
            <c:numRef>
              <c:f>Capability!$B$69:$K$69</c:f>
              <c:numCache/>
            </c:numRef>
          </c:val>
          <c:smooth val="0"/>
        </c:ser>
        <c:ser>
          <c:idx val="3"/>
          <c:order val="3"/>
          <c:tx>
            <c:strRef>
              <c:f>Capability!$A$70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Capability!$B$67:$K$67</c:f>
              <c:numCache/>
            </c:numRef>
          </c:cat>
          <c:val>
            <c:numRef>
              <c:f>Capability!$B$70:$K$70</c:f>
              <c:numCache/>
            </c:numRef>
          </c:val>
          <c:smooth val="0"/>
        </c:ser>
        <c:ser>
          <c:idx val="4"/>
          <c:order val="4"/>
          <c:tx>
            <c:strRef>
              <c:f>Capability!$A$71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Capability!$B$67:$K$67</c:f>
              <c:numCache/>
            </c:numRef>
          </c:cat>
          <c:val>
            <c:numRef>
              <c:f>Capability!$B$71:$K$71</c:f>
              <c:numCache/>
            </c:numRef>
          </c:val>
          <c:smooth val="0"/>
        </c:ser>
        <c:ser>
          <c:idx val="5"/>
          <c:order val="5"/>
          <c:tx>
            <c:strRef>
              <c:f>Capability!$A$72</c:f>
              <c:strCache>
                <c:ptCount val="1"/>
                <c:pt idx="0">
                  <c:v>MEAN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Capability!$B$67:$K$67</c:f>
              <c:numCache/>
            </c:numRef>
          </c:cat>
          <c:val>
            <c:numRef>
              <c:f>Capability!$B$72:$K$72</c:f>
              <c:numCache/>
            </c:numRef>
          </c:val>
          <c:smooth val="0"/>
        </c:ser>
        <c:marker val="1"/>
        <c:axId val="32835174"/>
        <c:axId val="53911527"/>
      </c:lineChart>
      <c:catAx>
        <c:axId val="32835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911527"/>
        <c:crosses val="autoZero"/>
        <c:auto val="0"/>
        <c:lblOffset val="100"/>
        <c:noMultiLvlLbl val="0"/>
      </c:catAx>
      <c:valAx>
        <c:axId val="53911527"/>
        <c:scaling>
          <c:orientation val="minMax"/>
        </c:scaling>
        <c:axPos val="l"/>
        <c:delete val="0"/>
        <c:numFmt formatCode="#.####" sourceLinked="0"/>
        <c:majorTickMark val="out"/>
        <c:minorTickMark val="none"/>
        <c:tickLblPos val="nextTo"/>
        <c:crossAx val="328351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27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RANGE CHART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64"/>
          <c:w val="0.7965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Capability!$A$75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Capability!$B$75:$K$75</c:f>
              <c:numCache/>
            </c:numRef>
          </c:cat>
          <c:val>
            <c:numRef>
              <c:f>Capability!$B$75:$K$75</c:f>
              <c:numCache/>
            </c:numRef>
          </c:val>
          <c:smooth val="0"/>
        </c:ser>
        <c:ser>
          <c:idx val="1"/>
          <c:order val="1"/>
          <c:tx>
            <c:strRef>
              <c:f>Capability!$A$74</c:f>
              <c:strCache>
                <c:ptCount val="1"/>
                <c:pt idx="0">
                  <c:v>UCLr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Capability!$B$75:$K$75</c:f>
              <c:numCache/>
            </c:numRef>
          </c:cat>
          <c:val>
            <c:numRef>
              <c:f>Capability!$B$74:$K$74</c:f>
              <c:numCache/>
            </c:numRef>
          </c:val>
          <c:smooth val="0"/>
        </c:ser>
        <c:marker val="1"/>
        <c:axId val="14588328"/>
        <c:axId val="8717225"/>
      </c:lineChart>
      <c:catAx>
        <c:axId val="14588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717225"/>
        <c:crosses val="autoZero"/>
        <c:auto val="0"/>
        <c:lblOffset val="100"/>
        <c:noMultiLvlLbl val="0"/>
      </c:catAx>
      <c:valAx>
        <c:axId val="8717225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145883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2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19050</xdr:rowOff>
    </xdr:from>
    <xdr:to>
      <xdr:col>10</xdr:col>
      <xdr:colOff>257175</xdr:colOff>
      <xdr:row>53</xdr:row>
      <xdr:rowOff>85725</xdr:rowOff>
    </xdr:to>
    <xdr:graphicFrame>
      <xdr:nvGraphicFramePr>
        <xdr:cNvPr id="1" name="Chart 4"/>
        <xdr:cNvGraphicFramePr/>
      </xdr:nvGraphicFramePr>
      <xdr:xfrm>
        <a:off x="161925" y="4876800"/>
        <a:ext cx="54673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54</xdr:row>
      <xdr:rowOff>9525</xdr:rowOff>
    </xdr:from>
    <xdr:to>
      <xdr:col>10</xdr:col>
      <xdr:colOff>257175</xdr:colOff>
      <xdr:row>63</xdr:row>
      <xdr:rowOff>19050</xdr:rowOff>
    </xdr:to>
    <xdr:graphicFrame>
      <xdr:nvGraphicFramePr>
        <xdr:cNvPr id="2" name="Chart 6"/>
        <xdr:cNvGraphicFramePr/>
      </xdr:nvGraphicFramePr>
      <xdr:xfrm>
        <a:off x="161925" y="8086725"/>
        <a:ext cx="546735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 transitionEntry="1"/>
  <dimension ref="A1:AJ620"/>
  <sheetViews>
    <sheetView showGridLines="0" tabSelected="1" workbookViewId="0" topLeftCell="A1">
      <selection activeCell="O27" sqref="O27"/>
    </sheetView>
  </sheetViews>
  <sheetFormatPr defaultColWidth="9.83203125" defaultRowHeight="10.5"/>
  <cols>
    <col min="1" max="2" width="9.33203125" style="1" customWidth="1"/>
    <col min="3" max="3" width="10" style="1" customWidth="1"/>
    <col min="4" max="11" width="9.33203125" style="1" customWidth="1"/>
    <col min="12" max="12" width="2" style="1" customWidth="1"/>
    <col min="13" max="13" width="10.66015625" style="122" bestFit="1" customWidth="1"/>
    <col min="14" max="14" width="7.33203125" style="166" customWidth="1"/>
    <col min="15" max="17" width="9.83203125" style="166" customWidth="1"/>
    <col min="18" max="18" width="5.83203125" style="166" customWidth="1"/>
    <col min="19" max="27" width="9.83203125" style="166" customWidth="1"/>
    <col min="28" max="36" width="9.83203125" style="1" customWidth="1"/>
  </cols>
  <sheetData>
    <row r="1" spans="1:12" ht="9.75" customHeight="1">
      <c r="A1" s="237"/>
      <c r="B1" s="238"/>
      <c r="C1" s="235"/>
      <c r="D1" s="248" t="s">
        <v>192</v>
      </c>
      <c r="E1" s="249"/>
      <c r="F1" s="249"/>
      <c r="G1" s="249"/>
      <c r="H1" s="249"/>
      <c r="I1" s="249"/>
      <c r="J1" s="178"/>
      <c r="K1" s="179"/>
      <c r="L1" s="176"/>
    </row>
    <row r="2" spans="1:12" ht="13.5" customHeight="1" thickBot="1">
      <c r="A2" s="251" t="s">
        <v>193</v>
      </c>
      <c r="B2" s="252"/>
      <c r="C2" s="236"/>
      <c r="D2" s="250"/>
      <c r="E2" s="250"/>
      <c r="F2" s="250"/>
      <c r="G2" s="250"/>
      <c r="H2" s="250"/>
      <c r="I2" s="250"/>
      <c r="J2" s="176"/>
      <c r="K2" s="177"/>
      <c r="L2" s="176"/>
    </row>
    <row r="3" spans="1:18" ht="18.75" customHeight="1">
      <c r="A3" s="242"/>
      <c r="B3" s="243"/>
      <c r="C3" s="244" t="s">
        <v>0</v>
      </c>
      <c r="D3" s="245"/>
      <c r="E3" s="245"/>
      <c r="F3" s="254"/>
      <c r="G3" s="254"/>
      <c r="H3" s="121" t="s">
        <v>1</v>
      </c>
      <c r="I3" s="255"/>
      <c r="J3" s="255"/>
      <c r="K3" s="177"/>
      <c r="L3" s="176"/>
      <c r="M3" s="241" t="s">
        <v>184</v>
      </c>
      <c r="N3" s="253"/>
      <c r="O3" s="253"/>
      <c r="P3" s="253"/>
      <c r="Q3" s="216"/>
      <c r="R3" s="217"/>
    </row>
    <row r="4" spans="1:18" ht="7.5" customHeight="1">
      <c r="A4" s="239"/>
      <c r="B4" s="240"/>
      <c r="C4" s="47"/>
      <c r="D4" s="47"/>
      <c r="E4" s="47"/>
      <c r="F4" s="47"/>
      <c r="G4" s="47"/>
      <c r="H4" s="47"/>
      <c r="I4" s="47"/>
      <c r="J4" s="47"/>
      <c r="K4" s="48"/>
      <c r="L4" s="47"/>
      <c r="M4" s="218"/>
      <c r="N4" s="122"/>
      <c r="O4" s="122"/>
      <c r="P4" s="122"/>
      <c r="Q4" s="122"/>
      <c r="R4" s="219"/>
    </row>
    <row r="5" spans="1:18" ht="10.5">
      <c r="A5" s="112" t="s">
        <v>2</v>
      </c>
      <c r="B5" s="113"/>
      <c r="C5" s="114" t="s">
        <v>175</v>
      </c>
      <c r="D5" s="113"/>
      <c r="E5" s="114" t="s">
        <v>3</v>
      </c>
      <c r="F5" s="114"/>
      <c r="G5" s="113"/>
      <c r="H5" s="114" t="s">
        <v>4</v>
      </c>
      <c r="I5" s="113"/>
      <c r="J5" s="246" t="s">
        <v>5</v>
      </c>
      <c r="K5" s="247"/>
      <c r="L5" s="215"/>
      <c r="M5" s="218"/>
      <c r="N5" s="122"/>
      <c r="O5" s="261" t="s">
        <v>186</v>
      </c>
      <c r="P5" s="263"/>
      <c r="Q5" s="263"/>
      <c r="R5" s="262"/>
    </row>
    <row r="6" spans="1:18" ht="16.5" customHeight="1">
      <c r="A6" s="319"/>
      <c r="B6" s="320"/>
      <c r="C6" s="312"/>
      <c r="D6" s="321"/>
      <c r="E6" s="312"/>
      <c r="F6" s="322"/>
      <c r="G6" s="321"/>
      <c r="H6" s="312"/>
      <c r="I6" s="321"/>
      <c r="J6" s="312"/>
      <c r="K6" s="313"/>
      <c r="L6" s="228"/>
      <c r="M6" s="218"/>
      <c r="N6" s="122"/>
      <c r="O6" s="263"/>
      <c r="P6" s="263"/>
      <c r="Q6" s="263"/>
      <c r="R6" s="262"/>
    </row>
    <row r="7" spans="1:18" ht="17.25" customHeight="1">
      <c r="A7" s="46"/>
      <c r="B7" s="47"/>
      <c r="C7" s="317" t="s">
        <v>176</v>
      </c>
      <c r="D7" s="318"/>
      <c r="E7" s="318"/>
      <c r="F7" s="318"/>
      <c r="G7" s="318"/>
      <c r="H7" s="318"/>
      <c r="I7" s="318"/>
      <c r="J7" s="47"/>
      <c r="K7" s="48"/>
      <c r="L7" s="47"/>
      <c r="M7" s="218"/>
      <c r="N7" s="122"/>
      <c r="O7" s="258" t="s">
        <v>185</v>
      </c>
      <c r="P7" s="259"/>
      <c r="Q7" s="259"/>
      <c r="R7" s="260"/>
    </row>
    <row r="8" spans="1:18" ht="18.75" customHeight="1" thickBot="1">
      <c r="A8" s="323" t="s">
        <v>137</v>
      </c>
      <c r="B8" s="324"/>
      <c r="C8" s="314"/>
      <c r="D8" s="315"/>
      <c r="E8" s="315"/>
      <c r="F8" s="315"/>
      <c r="G8" s="316"/>
      <c r="H8" s="316"/>
      <c r="I8" s="47"/>
      <c r="J8" s="45"/>
      <c r="K8" s="48"/>
      <c r="L8" s="47"/>
      <c r="M8" s="218"/>
      <c r="N8" s="122"/>
      <c r="O8" s="259"/>
      <c r="P8" s="259"/>
      <c r="Q8" s="259"/>
      <c r="R8" s="260"/>
    </row>
    <row r="9" spans="1:18" ht="8.25" customHeight="1" thickTop="1">
      <c r="A9" s="46"/>
      <c r="B9" s="47"/>
      <c r="C9" s="47"/>
      <c r="D9" s="47"/>
      <c r="E9" s="47"/>
      <c r="F9" s="47"/>
      <c r="G9" s="45"/>
      <c r="H9" s="190"/>
      <c r="I9" s="45"/>
      <c r="J9" s="229"/>
      <c r="K9" s="48"/>
      <c r="L9" s="47"/>
      <c r="M9" s="218"/>
      <c r="N9" s="122"/>
      <c r="O9" s="122"/>
      <c r="P9" s="122"/>
      <c r="Q9" s="122"/>
      <c r="R9" s="219"/>
    </row>
    <row r="10" spans="1:18" ht="15" customHeight="1">
      <c r="A10" s="46"/>
      <c r="B10" s="203" t="s">
        <v>6</v>
      </c>
      <c r="C10" s="110"/>
      <c r="D10" s="173" t="str">
        <f>IF(C10=" ","n","y")</f>
        <v>n</v>
      </c>
      <c r="E10" s="286" t="s">
        <v>178</v>
      </c>
      <c r="F10" s="287"/>
      <c r="G10" s="195">
        <f>SUM(C10+C11)/2</f>
        <v>0</v>
      </c>
      <c r="H10" s="190"/>
      <c r="I10" s="289" t="s">
        <v>179</v>
      </c>
      <c r="J10" s="291"/>
      <c r="K10" s="50"/>
      <c r="L10" s="34"/>
      <c r="M10" s="218"/>
      <c r="N10" s="122"/>
      <c r="O10" s="264" t="s">
        <v>189</v>
      </c>
      <c r="P10" s="265"/>
      <c r="Q10" s="265"/>
      <c r="R10" s="219"/>
    </row>
    <row r="11" spans="1:18" ht="15.75" customHeight="1">
      <c r="A11" s="51"/>
      <c r="B11" s="204" t="s">
        <v>7</v>
      </c>
      <c r="C11" s="110"/>
      <c r="D11" s="173" t="str">
        <f>IF(C11=" ","n","y")</f>
        <v>n</v>
      </c>
      <c r="E11" s="288" t="s">
        <v>8</v>
      </c>
      <c r="F11" s="287"/>
      <c r="G11" s="192">
        <f>C10-C11</f>
        <v>0</v>
      </c>
      <c r="H11" s="191"/>
      <c r="I11" s="290"/>
      <c r="J11" s="292"/>
      <c r="K11" s="50"/>
      <c r="L11" s="34"/>
      <c r="M11" s="218"/>
      <c r="N11" s="122"/>
      <c r="O11" s="265"/>
      <c r="P11" s="265"/>
      <c r="Q11" s="265"/>
      <c r="R11" s="219"/>
    </row>
    <row r="12" spans="1:18" ht="6.75" customHeight="1">
      <c r="A12" s="206"/>
      <c r="B12" s="199"/>
      <c r="C12" s="230"/>
      <c r="D12" s="200"/>
      <c r="E12" s="201"/>
      <c r="F12" s="191"/>
      <c r="G12" s="202"/>
      <c r="H12" s="191"/>
      <c r="I12" s="198"/>
      <c r="J12" s="231"/>
      <c r="K12" s="50"/>
      <c r="L12" s="34"/>
      <c r="M12" s="218"/>
      <c r="N12" s="122"/>
      <c r="O12" s="264" t="s">
        <v>190</v>
      </c>
      <c r="P12" s="266"/>
      <c r="Q12" s="266"/>
      <c r="R12" s="267"/>
    </row>
    <row r="13" spans="1:18" ht="15.75" customHeight="1">
      <c r="A13" s="279" t="s">
        <v>181</v>
      </c>
      <c r="B13" s="280"/>
      <c r="C13" s="226" t="s">
        <v>182</v>
      </c>
      <c r="D13" s="224"/>
      <c r="E13" s="281" t="s">
        <v>183</v>
      </c>
      <c r="F13" s="282"/>
      <c r="G13" s="224"/>
      <c r="H13" s="283" t="str">
        <f>IF(AND(D13="",G13=" "),"Must indicate source of data","")</f>
        <v>Must indicate source of data</v>
      </c>
      <c r="I13" s="284"/>
      <c r="J13" s="284"/>
      <c r="K13" s="285"/>
      <c r="L13" s="227"/>
      <c r="M13" s="218"/>
      <c r="N13" s="122"/>
      <c r="O13" s="266"/>
      <c r="P13" s="266"/>
      <c r="Q13" s="266"/>
      <c r="R13" s="267"/>
    </row>
    <row r="14" spans="1:18" ht="13.5" customHeight="1">
      <c r="A14" s="51"/>
      <c r="B14" s="25">
        <v>1</v>
      </c>
      <c r="C14" s="25">
        <v>2</v>
      </c>
      <c r="D14" s="26">
        <v>3</v>
      </c>
      <c r="E14" s="25">
        <v>4</v>
      </c>
      <c r="F14" s="25">
        <v>5</v>
      </c>
      <c r="G14" s="25">
        <v>6</v>
      </c>
      <c r="H14" s="25">
        <v>7</v>
      </c>
      <c r="I14" s="25">
        <v>8</v>
      </c>
      <c r="J14" s="26">
        <v>9</v>
      </c>
      <c r="K14" s="52">
        <v>10</v>
      </c>
      <c r="L14" s="25"/>
      <c r="M14" s="218"/>
      <c r="N14" s="122"/>
      <c r="O14" s="268"/>
      <c r="P14" s="268"/>
      <c r="Q14" s="268"/>
      <c r="R14" s="269"/>
    </row>
    <row r="15" spans="1:18" ht="12">
      <c r="A15" s="115" t="s">
        <v>10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5"/>
      <c r="L15" s="167"/>
      <c r="M15" s="218"/>
      <c r="N15" s="122"/>
      <c r="O15" s="122"/>
      <c r="P15" s="122"/>
      <c r="Q15" s="122"/>
      <c r="R15" s="219"/>
    </row>
    <row r="16" spans="1:18" ht="12">
      <c r="A16" s="116" t="s">
        <v>11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5"/>
      <c r="L16" s="167"/>
      <c r="M16" s="218"/>
      <c r="N16" s="122"/>
      <c r="O16" s="122"/>
      <c r="P16" s="122"/>
      <c r="Q16" s="122"/>
      <c r="R16" s="219"/>
    </row>
    <row r="17" spans="1:18" ht="12.75">
      <c r="A17" s="116" t="s">
        <v>12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5"/>
      <c r="L17" s="167"/>
      <c r="M17" s="218"/>
      <c r="N17" s="122"/>
      <c r="O17" s="261" t="s">
        <v>187</v>
      </c>
      <c r="P17" s="261"/>
      <c r="Q17" s="261"/>
      <c r="R17" s="262"/>
    </row>
    <row r="18" spans="1:20" ht="12">
      <c r="A18" s="116" t="s">
        <v>13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5"/>
      <c r="L18" s="167"/>
      <c r="M18" s="218"/>
      <c r="N18" s="122"/>
      <c r="O18" s="122"/>
      <c r="P18" s="122"/>
      <c r="Q18" s="122"/>
      <c r="R18" s="219"/>
      <c r="S18" s="167"/>
      <c r="T18" s="122"/>
    </row>
    <row r="19" spans="1:20" ht="9.75" customHeight="1">
      <c r="A19" s="117" t="s">
        <v>14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5"/>
      <c r="L19" s="167"/>
      <c r="M19" s="218"/>
      <c r="N19" s="122"/>
      <c r="O19" s="167"/>
      <c r="P19" s="167"/>
      <c r="Q19" s="167"/>
      <c r="R19" s="225"/>
      <c r="S19" s="167"/>
      <c r="T19" s="122"/>
    </row>
    <row r="20" spans="1:20" ht="7.5" customHeight="1">
      <c r="A20" s="134"/>
      <c r="B20" s="26"/>
      <c r="C20" s="26"/>
      <c r="D20" s="26"/>
      <c r="E20" s="26"/>
      <c r="F20" s="26"/>
      <c r="G20" s="26"/>
      <c r="H20" s="26"/>
      <c r="I20" s="26"/>
      <c r="J20" s="26"/>
      <c r="K20" s="101"/>
      <c r="L20" s="26"/>
      <c r="M20" s="218"/>
      <c r="N20" s="122"/>
      <c r="O20" s="167"/>
      <c r="P20" s="167"/>
      <c r="Q20" s="167"/>
      <c r="R20" s="225"/>
      <c r="S20" s="167"/>
      <c r="T20" s="122"/>
    </row>
    <row r="21" spans="1:20" ht="9.75" customHeight="1">
      <c r="A21" s="118" t="s">
        <v>15</v>
      </c>
      <c r="B21" s="42">
        <f aca="true" t="shared" si="0" ref="B21:K21">SUM(B15:B19)</f>
        <v>0</v>
      </c>
      <c r="C21" s="24">
        <f t="shared" si="0"/>
        <v>0</v>
      </c>
      <c r="D21" s="24">
        <f t="shared" si="0"/>
        <v>0</v>
      </c>
      <c r="E21" s="24">
        <f t="shared" si="0"/>
        <v>0</v>
      </c>
      <c r="F21" s="24">
        <f t="shared" si="0"/>
        <v>0</v>
      </c>
      <c r="G21" s="24">
        <f t="shared" si="0"/>
        <v>0</v>
      </c>
      <c r="H21" s="24">
        <f t="shared" si="0"/>
        <v>0</v>
      </c>
      <c r="I21" s="24">
        <f t="shared" si="0"/>
        <v>0</v>
      </c>
      <c r="J21" s="24">
        <f t="shared" si="0"/>
        <v>0</v>
      </c>
      <c r="K21" s="54">
        <f t="shared" si="0"/>
        <v>0</v>
      </c>
      <c r="L21" s="43"/>
      <c r="M21" s="218"/>
      <c r="N21" s="122"/>
      <c r="O21" s="167"/>
      <c r="P21" s="167"/>
      <c r="Q21" s="167"/>
      <c r="R21" s="225"/>
      <c r="S21" s="167"/>
      <c r="T21" s="122"/>
    </row>
    <row r="22" spans="1:20" ht="7.5" customHeight="1" thickBot="1">
      <c r="A22" s="55"/>
      <c r="B22" s="43"/>
      <c r="C22" s="43"/>
      <c r="D22" s="43"/>
      <c r="E22" s="43"/>
      <c r="F22" s="43"/>
      <c r="G22" s="43"/>
      <c r="H22" s="43"/>
      <c r="I22" s="43"/>
      <c r="J22" s="43"/>
      <c r="K22" s="56"/>
      <c r="L22" s="43"/>
      <c r="M22" s="220"/>
      <c r="N22" s="221"/>
      <c r="O22" s="222"/>
      <c r="P22" s="222"/>
      <c r="Q22" s="222"/>
      <c r="R22" s="223"/>
      <c r="S22" s="167"/>
      <c r="T22" s="122"/>
    </row>
    <row r="23" spans="1:20" ht="9.75" customHeight="1">
      <c r="A23" s="119" t="s">
        <v>16</v>
      </c>
      <c r="B23" s="24">
        <f>IF(B15&gt;0,AVERAGEA(B15:B19),"")</f>
      </c>
      <c r="C23" s="24">
        <f aca="true" t="shared" si="1" ref="C23:K23">IF(C15&gt;0,AVERAGEA(C15:C19),"")</f>
      </c>
      <c r="D23" s="24">
        <f t="shared" si="1"/>
      </c>
      <c r="E23" s="24">
        <f t="shared" si="1"/>
      </c>
      <c r="F23" s="24">
        <f t="shared" si="1"/>
      </c>
      <c r="G23" s="24">
        <f t="shared" si="1"/>
      </c>
      <c r="H23" s="24">
        <f t="shared" si="1"/>
      </c>
      <c r="I23" s="24">
        <f t="shared" si="1"/>
      </c>
      <c r="J23" s="24">
        <f t="shared" si="1"/>
      </c>
      <c r="K23" s="54">
        <f t="shared" si="1"/>
      </c>
      <c r="L23" s="43"/>
      <c r="O23" s="167"/>
      <c r="P23" s="167"/>
      <c r="Q23" s="167"/>
      <c r="R23" s="167"/>
      <c r="S23" s="167"/>
      <c r="T23" s="122"/>
    </row>
    <row r="24" spans="1:20" ht="7.5" customHeight="1">
      <c r="A24" s="135"/>
      <c r="B24" s="43"/>
      <c r="C24" s="43"/>
      <c r="D24" s="43"/>
      <c r="E24" s="43"/>
      <c r="F24" s="43"/>
      <c r="G24" s="43"/>
      <c r="H24" s="43"/>
      <c r="I24" s="43"/>
      <c r="J24" s="43"/>
      <c r="K24" s="56"/>
      <c r="L24" s="43"/>
      <c r="O24" s="167"/>
      <c r="P24" s="167"/>
      <c r="Q24" s="167"/>
      <c r="R24" s="167"/>
      <c r="S24" s="167"/>
      <c r="T24" s="122"/>
    </row>
    <row r="25" spans="1:20" ht="9.75" customHeight="1">
      <c r="A25" s="119" t="s">
        <v>17</v>
      </c>
      <c r="B25" s="24">
        <f aca="true" t="shared" si="2" ref="B25:K25">MAXA(B15:B19)-MINA(B15:B19)</f>
        <v>0</v>
      </c>
      <c r="C25" s="24">
        <f t="shared" si="2"/>
        <v>0</v>
      </c>
      <c r="D25" s="24">
        <f t="shared" si="2"/>
        <v>0</v>
      </c>
      <c r="E25" s="24">
        <f t="shared" si="2"/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145">
        <f t="shared" si="2"/>
        <v>0</v>
      </c>
      <c r="K25" s="163">
        <f t="shared" si="2"/>
        <v>0</v>
      </c>
      <c r="L25" s="43"/>
      <c r="O25" s="167"/>
      <c r="P25" s="167"/>
      <c r="Q25" s="167"/>
      <c r="R25" s="167"/>
      <c r="S25" s="167"/>
      <c r="T25" s="122"/>
    </row>
    <row r="26" spans="1:20" ht="9" customHeight="1" thickBot="1">
      <c r="A26" s="57"/>
      <c r="B26" s="28"/>
      <c r="C26" s="45"/>
      <c r="D26" s="45"/>
      <c r="E26" s="45"/>
      <c r="F26" s="45"/>
      <c r="G26" s="45"/>
      <c r="H26" s="45"/>
      <c r="I26" s="45"/>
      <c r="J26" s="45"/>
      <c r="K26" s="53"/>
      <c r="L26" s="28"/>
      <c r="O26" s="167"/>
      <c r="P26" s="167"/>
      <c r="Q26" s="167"/>
      <c r="R26" s="167"/>
      <c r="S26" s="167"/>
      <c r="T26" s="122"/>
    </row>
    <row r="27" spans="1:20" ht="18.75" thickBot="1">
      <c r="A27" s="164" t="s">
        <v>166</v>
      </c>
      <c r="B27" s="159" t="e">
        <f>AVERAGE(B23:K23)</f>
        <v>#DIV/0!</v>
      </c>
      <c r="C27" s="144"/>
      <c r="D27" s="120" t="s">
        <v>158</v>
      </c>
      <c r="E27" s="184" t="e">
        <f>IF(G13="",E113,"")</f>
        <v>#DIV/0!</v>
      </c>
      <c r="F27" s="45"/>
      <c r="G27" s="120" t="s">
        <v>159</v>
      </c>
      <c r="H27" s="233" t="e">
        <f>IF(G13="",E114,"")</f>
        <v>#DIV/0!</v>
      </c>
      <c r="I27" s="45"/>
      <c r="J27" s="120" t="s">
        <v>169</v>
      </c>
      <c r="K27" s="186" t="e">
        <f>IF(AND(G13=""),IF(D10="n",J114,IF(D11="n",J113,SUM(J114+J113))),"")</f>
        <v>#DIV/0!</v>
      </c>
      <c r="L27" s="207"/>
      <c r="O27" s="167"/>
      <c r="P27" s="167"/>
      <c r="Q27" s="167"/>
      <c r="R27" s="167"/>
      <c r="S27" s="167"/>
      <c r="T27" s="122"/>
    </row>
    <row r="28" spans="1:12" ht="8.25" customHeight="1">
      <c r="A28" s="57"/>
      <c r="B28" s="34"/>
      <c r="C28" s="34"/>
      <c r="D28" s="34"/>
      <c r="E28" s="34"/>
      <c r="F28" s="34"/>
      <c r="G28" s="34"/>
      <c r="H28" s="181"/>
      <c r="I28" s="34"/>
      <c r="J28" s="34"/>
      <c r="K28" s="170"/>
      <c r="L28" s="208"/>
    </row>
    <row r="29" spans="1:12" ht="18">
      <c r="A29" s="165" t="s">
        <v>170</v>
      </c>
      <c r="B29" s="160">
        <f>AVERAGE(B25:K25)</f>
        <v>0</v>
      </c>
      <c r="C29" s="28"/>
      <c r="D29" s="120" t="s">
        <v>168</v>
      </c>
      <c r="E29" s="185" t="e">
        <f>E117</f>
        <v>#DIV/0!</v>
      </c>
      <c r="F29" s="45"/>
      <c r="G29" s="120" t="s">
        <v>167</v>
      </c>
      <c r="H29" s="234" t="e">
        <f>E118</f>
        <v>#DIV/0!</v>
      </c>
      <c r="I29" s="45"/>
      <c r="J29" s="120" t="s">
        <v>169</v>
      </c>
      <c r="K29" s="186" t="e">
        <f>IF(D10="n",J118,IF(D11="n",J117,SUM(J117+J118)))</f>
        <v>#DIV/0!</v>
      </c>
      <c r="L29" s="207"/>
    </row>
    <row r="30" spans="1:12" ht="6.75" customHeight="1">
      <c r="A30" s="58"/>
      <c r="B30" s="28"/>
      <c r="C30" s="293"/>
      <c r="D30" s="263"/>
      <c r="E30" s="28"/>
      <c r="F30" s="28"/>
      <c r="G30" s="28"/>
      <c r="H30" s="28"/>
      <c r="I30" s="28"/>
      <c r="J30" s="45"/>
      <c r="K30" s="53"/>
      <c r="L30" s="28"/>
    </row>
    <row r="31" spans="1:14" ht="18" customHeight="1">
      <c r="A31" s="58"/>
      <c r="B31" s="28"/>
      <c r="C31" s="187"/>
      <c r="D31" s="139"/>
      <c r="E31" s="28"/>
      <c r="F31" s="28"/>
      <c r="G31" s="120" t="s">
        <v>191</v>
      </c>
      <c r="H31" s="234" t="str">
        <f>IF(J10&gt;" ",I31," ")</f>
        <v> </v>
      </c>
      <c r="I31" s="193" t="e">
        <f>MIN(C10-B27,B27-C11)/(3*(H89^2+(B27-J10)^2)^0.5)</f>
        <v>#DIV/0!</v>
      </c>
      <c r="J31" s="45"/>
      <c r="K31" s="197"/>
      <c r="L31" s="209"/>
      <c r="M31" s="196"/>
      <c r="N31" s="194"/>
    </row>
    <row r="32" spans="1:12" ht="6" customHeight="1">
      <c r="A32" s="58"/>
      <c r="B32" s="28"/>
      <c r="C32" s="28"/>
      <c r="D32" s="28"/>
      <c r="E32" s="28"/>
      <c r="F32" s="28"/>
      <c r="G32" s="28"/>
      <c r="H32" s="28"/>
      <c r="I32" s="28"/>
      <c r="J32" s="28"/>
      <c r="K32" s="53"/>
      <c r="L32" s="28"/>
    </row>
    <row r="33" spans="1:27" ht="12">
      <c r="A33" s="58"/>
      <c r="B33" s="28"/>
      <c r="C33" s="28"/>
      <c r="D33" s="28"/>
      <c r="E33" s="28"/>
      <c r="F33" s="28"/>
      <c r="G33" s="28"/>
      <c r="H33" s="28"/>
      <c r="I33" s="28"/>
      <c r="J33" s="28"/>
      <c r="K33" s="53"/>
      <c r="L33" s="2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>
      <c r="A34" s="58"/>
      <c r="B34" s="28"/>
      <c r="C34" s="28"/>
      <c r="D34" s="28"/>
      <c r="E34" s="28"/>
      <c r="F34" s="28"/>
      <c r="G34" s="28"/>
      <c r="H34" s="28"/>
      <c r="I34" s="28"/>
      <c r="J34" s="28"/>
      <c r="K34" s="53"/>
      <c r="L34" s="2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>
      <c r="A35" s="58"/>
      <c r="B35" s="28"/>
      <c r="C35" s="28"/>
      <c r="D35" s="28"/>
      <c r="E35" s="28"/>
      <c r="F35" s="28"/>
      <c r="G35" s="28"/>
      <c r="H35" s="28"/>
      <c r="I35" s="28"/>
      <c r="J35" s="28"/>
      <c r="K35" s="53"/>
      <c r="L35" s="2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>
      <c r="A36" s="58"/>
      <c r="B36" s="28"/>
      <c r="C36" s="28"/>
      <c r="D36" s="28"/>
      <c r="E36" s="28"/>
      <c r="F36" s="28"/>
      <c r="G36" s="28"/>
      <c r="H36" s="28"/>
      <c r="I36" s="28"/>
      <c r="J36" s="28"/>
      <c r="K36" s="53"/>
      <c r="L36" s="2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>
      <c r="A37" s="58"/>
      <c r="B37" s="28"/>
      <c r="C37" s="28"/>
      <c r="D37" s="28"/>
      <c r="E37" s="28"/>
      <c r="F37" s="28"/>
      <c r="G37" s="28"/>
      <c r="H37" s="28"/>
      <c r="I37" s="28"/>
      <c r="J37" s="28"/>
      <c r="K37" s="53"/>
      <c r="L37" s="2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>
      <c r="A38" s="58"/>
      <c r="B38" s="28"/>
      <c r="C38" s="28"/>
      <c r="D38" s="28"/>
      <c r="E38" s="28"/>
      <c r="F38" s="28"/>
      <c r="G38" s="28"/>
      <c r="H38" s="28"/>
      <c r="I38" s="28"/>
      <c r="J38" s="28"/>
      <c r="K38" s="53"/>
      <c r="L38" s="2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>
      <c r="A39" s="58"/>
      <c r="B39" s="28"/>
      <c r="C39" s="28"/>
      <c r="D39" s="28"/>
      <c r="E39" s="28"/>
      <c r="F39" s="28"/>
      <c r="G39" s="28"/>
      <c r="H39" s="28"/>
      <c r="I39" s="28"/>
      <c r="J39" s="28"/>
      <c r="K39" s="53"/>
      <c r="L39" s="2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>
      <c r="A40" s="58"/>
      <c r="B40" s="28"/>
      <c r="C40" s="28"/>
      <c r="D40" s="28"/>
      <c r="E40" s="28"/>
      <c r="F40" s="28"/>
      <c r="G40" s="28"/>
      <c r="H40" s="28"/>
      <c r="I40" s="28"/>
      <c r="J40" s="28"/>
      <c r="K40" s="53"/>
      <c r="L40" s="2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>
      <c r="A41" s="58"/>
      <c r="B41" s="28"/>
      <c r="C41" s="28"/>
      <c r="D41" s="28"/>
      <c r="E41" s="28"/>
      <c r="F41" s="28"/>
      <c r="G41" s="28"/>
      <c r="H41" s="28"/>
      <c r="I41" s="28"/>
      <c r="J41" s="28"/>
      <c r="K41" s="53"/>
      <c r="L41" s="2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>
      <c r="A42" s="58"/>
      <c r="B42" s="28"/>
      <c r="C42" s="28"/>
      <c r="D42" s="28"/>
      <c r="E42" s="28"/>
      <c r="F42" s="28"/>
      <c r="G42" s="28"/>
      <c r="H42" s="28"/>
      <c r="I42" s="28"/>
      <c r="J42" s="28"/>
      <c r="K42" s="53"/>
      <c r="L42" s="2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>
      <c r="A43" s="58"/>
      <c r="B43" s="28"/>
      <c r="C43" s="28"/>
      <c r="D43" s="28"/>
      <c r="E43" s="28"/>
      <c r="F43" s="28"/>
      <c r="G43" s="28"/>
      <c r="H43" s="28"/>
      <c r="I43" s="28"/>
      <c r="J43" s="28"/>
      <c r="K43" s="53"/>
      <c r="L43" s="2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>
      <c r="A44" s="58"/>
      <c r="B44" s="28"/>
      <c r="C44" s="28"/>
      <c r="D44" s="28"/>
      <c r="E44" s="28"/>
      <c r="F44" s="28"/>
      <c r="G44" s="28"/>
      <c r="H44" s="28"/>
      <c r="I44" s="28"/>
      <c r="J44" s="28"/>
      <c r="K44" s="53"/>
      <c r="L44" s="2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>
      <c r="A45" s="58"/>
      <c r="B45" s="28"/>
      <c r="C45" s="28"/>
      <c r="D45" s="28"/>
      <c r="E45" s="28"/>
      <c r="F45" s="28"/>
      <c r="G45" s="28"/>
      <c r="H45" s="28"/>
      <c r="I45" s="28"/>
      <c r="J45" s="28"/>
      <c r="K45" s="53"/>
      <c r="L45" s="2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">
      <c r="A46" s="58"/>
      <c r="B46" s="28"/>
      <c r="C46" s="28"/>
      <c r="D46" s="28"/>
      <c r="E46" s="28"/>
      <c r="F46" s="28"/>
      <c r="G46" s="28"/>
      <c r="H46" s="28"/>
      <c r="I46" s="28"/>
      <c r="J46" s="28"/>
      <c r="K46" s="53"/>
      <c r="L46" s="2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>
      <c r="A47" s="58"/>
      <c r="B47" s="28"/>
      <c r="C47" s="28"/>
      <c r="D47" s="28"/>
      <c r="E47" s="28"/>
      <c r="F47" s="28"/>
      <c r="G47" s="28"/>
      <c r="H47" s="28"/>
      <c r="I47" s="28"/>
      <c r="J47" s="28"/>
      <c r="K47" s="53"/>
      <c r="L47" s="2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12" ht="10.5">
      <c r="A48" s="58"/>
      <c r="B48" s="28"/>
      <c r="C48" s="28"/>
      <c r="D48" s="28"/>
      <c r="E48" s="28"/>
      <c r="F48" s="28"/>
      <c r="G48" s="28"/>
      <c r="H48" s="28"/>
      <c r="I48" s="28"/>
      <c r="J48" s="28"/>
      <c r="K48" s="53"/>
      <c r="L48" s="28"/>
    </row>
    <row r="49" spans="1:12" ht="10.5">
      <c r="A49" s="58"/>
      <c r="B49" s="28"/>
      <c r="C49" s="28"/>
      <c r="D49" s="28"/>
      <c r="E49" s="28"/>
      <c r="F49" s="28"/>
      <c r="G49" s="28"/>
      <c r="H49" s="28"/>
      <c r="I49" s="28"/>
      <c r="J49" s="28"/>
      <c r="K49" s="53"/>
      <c r="L49" s="28"/>
    </row>
    <row r="50" spans="1:12" ht="10.5">
      <c r="A50" s="58"/>
      <c r="B50" s="28"/>
      <c r="C50" s="28"/>
      <c r="D50" s="28"/>
      <c r="E50" s="28"/>
      <c r="F50" s="28"/>
      <c r="G50" s="28"/>
      <c r="H50" s="28"/>
      <c r="I50" s="28"/>
      <c r="J50" s="28"/>
      <c r="K50" s="111"/>
      <c r="L50" s="28"/>
    </row>
    <row r="51" spans="1:12" ht="10.5">
      <c r="A51" s="58"/>
      <c r="B51" s="28"/>
      <c r="C51" s="28"/>
      <c r="D51" s="28"/>
      <c r="E51" s="28"/>
      <c r="F51" s="28"/>
      <c r="G51" s="28"/>
      <c r="H51" s="28"/>
      <c r="I51" s="28"/>
      <c r="J51" s="28"/>
      <c r="K51" s="53"/>
      <c r="L51" s="28"/>
    </row>
    <row r="52" spans="1:12" ht="10.5">
      <c r="A52" s="58"/>
      <c r="B52" s="28"/>
      <c r="C52" s="28"/>
      <c r="D52" s="28"/>
      <c r="E52" s="28"/>
      <c r="F52" s="28"/>
      <c r="G52" s="28"/>
      <c r="H52" s="28"/>
      <c r="I52" s="28"/>
      <c r="J52" s="28"/>
      <c r="K52" s="53"/>
      <c r="L52" s="28"/>
    </row>
    <row r="53" spans="1:12" ht="10.5">
      <c r="A53" s="58"/>
      <c r="B53" s="28"/>
      <c r="C53" s="28"/>
      <c r="D53" s="28"/>
      <c r="E53" s="28"/>
      <c r="F53" s="28"/>
      <c r="G53" s="28"/>
      <c r="H53" s="28"/>
      <c r="I53" s="28"/>
      <c r="J53" s="28"/>
      <c r="K53" s="53"/>
      <c r="L53" s="28"/>
    </row>
    <row r="54" spans="1:13" ht="10.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59"/>
      <c r="L54" s="45"/>
      <c r="M54" s="140"/>
    </row>
    <row r="55" spans="1:12" ht="10.5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59"/>
      <c r="L55" s="45"/>
    </row>
    <row r="56" spans="1:12" ht="10.5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59"/>
      <c r="L56" s="45"/>
    </row>
    <row r="57" spans="1:12" ht="10.5">
      <c r="A57" s="58"/>
      <c r="B57" s="28"/>
      <c r="C57" s="28"/>
      <c r="D57" s="28"/>
      <c r="E57" s="28"/>
      <c r="F57" s="28"/>
      <c r="G57" s="28"/>
      <c r="H57" s="28"/>
      <c r="I57" s="28"/>
      <c r="J57" s="28"/>
      <c r="K57" s="53"/>
      <c r="L57" s="28"/>
    </row>
    <row r="58" spans="1:12" ht="10.5">
      <c r="A58" s="58"/>
      <c r="B58" s="28"/>
      <c r="C58" s="28"/>
      <c r="D58" s="28"/>
      <c r="E58" s="28"/>
      <c r="F58" s="28"/>
      <c r="G58" s="28"/>
      <c r="H58" s="28"/>
      <c r="I58" s="28"/>
      <c r="J58" s="28"/>
      <c r="K58" s="53"/>
      <c r="L58" s="28"/>
    </row>
    <row r="59" spans="1:12" ht="10.5">
      <c r="A59" s="58"/>
      <c r="B59" s="28"/>
      <c r="C59" s="28"/>
      <c r="D59" s="28"/>
      <c r="E59" s="28"/>
      <c r="F59" s="28"/>
      <c r="G59" s="28"/>
      <c r="H59" s="28"/>
      <c r="I59" s="28"/>
      <c r="J59" s="28"/>
      <c r="K59" s="53"/>
      <c r="L59" s="28"/>
    </row>
    <row r="60" spans="1:12" ht="10.5">
      <c r="A60" s="58"/>
      <c r="B60" s="28"/>
      <c r="C60" s="28"/>
      <c r="D60" s="28"/>
      <c r="E60" s="28"/>
      <c r="F60" s="28"/>
      <c r="G60" s="28"/>
      <c r="H60" s="28"/>
      <c r="I60" s="28"/>
      <c r="J60" s="28"/>
      <c r="K60" s="53"/>
      <c r="L60" s="28"/>
    </row>
    <row r="61" spans="1:12" ht="10.5">
      <c r="A61" s="58"/>
      <c r="B61" s="28"/>
      <c r="C61" s="28"/>
      <c r="D61" s="28"/>
      <c r="E61" s="28"/>
      <c r="F61" s="28"/>
      <c r="G61" s="28"/>
      <c r="H61" s="28"/>
      <c r="I61" s="28"/>
      <c r="J61" s="28"/>
      <c r="K61" s="53"/>
      <c r="L61" s="28"/>
    </row>
    <row r="62" spans="1:12" ht="10.5">
      <c r="A62" s="58"/>
      <c r="B62" s="28"/>
      <c r="C62" s="28"/>
      <c r="D62" s="28"/>
      <c r="E62" s="28"/>
      <c r="F62" s="28"/>
      <c r="G62" s="28"/>
      <c r="H62" s="28"/>
      <c r="I62" s="28"/>
      <c r="J62" s="28"/>
      <c r="K62" s="53"/>
      <c r="L62" s="28"/>
    </row>
    <row r="63" spans="1:12" ht="10.5">
      <c r="A63" s="58"/>
      <c r="B63" s="28"/>
      <c r="C63" s="28"/>
      <c r="D63" s="28"/>
      <c r="E63" s="28"/>
      <c r="F63" s="28"/>
      <c r="G63" s="28"/>
      <c r="H63" s="28"/>
      <c r="I63" s="28"/>
      <c r="J63" s="28"/>
      <c r="K63" s="53"/>
      <c r="L63" s="28"/>
    </row>
    <row r="64" spans="1:12" ht="11.25" thickBot="1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2"/>
      <c r="L64" s="28"/>
    </row>
    <row r="65" spans="1:12" ht="11.25" thickBot="1">
      <c r="A65" s="29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ht="11.25" thickBot="1">
      <c r="A66" s="106"/>
      <c r="B66" s="107"/>
      <c r="C66" s="107"/>
      <c r="D66" s="107"/>
      <c r="E66" s="107"/>
      <c r="F66" s="107"/>
      <c r="G66" s="107"/>
      <c r="H66" s="107"/>
      <c r="I66" s="107"/>
      <c r="J66" s="107"/>
      <c r="K66" s="108"/>
      <c r="L66" s="28"/>
    </row>
    <row r="67" spans="1:12" ht="10.5">
      <c r="A67" s="123" t="s">
        <v>40</v>
      </c>
      <c r="B67" s="63">
        <f>IF($G$13=" ",B23)</f>
      </c>
      <c r="C67" s="63">
        <f aca="true" t="shared" si="3" ref="C67:K67">IF($G$13=" ",C23)</f>
      </c>
      <c r="D67" s="63">
        <f t="shared" si="3"/>
      </c>
      <c r="E67" s="63">
        <f t="shared" si="3"/>
      </c>
      <c r="F67" s="63">
        <f t="shared" si="3"/>
      </c>
      <c r="G67" s="63">
        <f t="shared" si="3"/>
      </c>
      <c r="H67" s="63">
        <f t="shared" si="3"/>
      </c>
      <c r="I67" s="63">
        <f t="shared" si="3"/>
      </c>
      <c r="J67" s="63">
        <f t="shared" si="3"/>
      </c>
      <c r="K67" s="64">
        <f t="shared" si="3"/>
      </c>
      <c r="L67" s="210"/>
    </row>
    <row r="68" spans="1:12" ht="10.5">
      <c r="A68" s="119" t="s">
        <v>6</v>
      </c>
      <c r="B68" s="63">
        <f aca="true" t="shared" si="4" ref="B68:K68">$C$10</f>
        <v>0</v>
      </c>
      <c r="C68" s="63">
        <f t="shared" si="4"/>
        <v>0</v>
      </c>
      <c r="D68" s="63">
        <f t="shared" si="4"/>
        <v>0</v>
      </c>
      <c r="E68" s="63">
        <f t="shared" si="4"/>
        <v>0</v>
      </c>
      <c r="F68" s="63">
        <f t="shared" si="4"/>
        <v>0</v>
      </c>
      <c r="G68" s="63">
        <f t="shared" si="4"/>
        <v>0</v>
      </c>
      <c r="H68" s="63">
        <f t="shared" si="4"/>
        <v>0</v>
      </c>
      <c r="I68" s="63">
        <f t="shared" si="4"/>
        <v>0</v>
      </c>
      <c r="J68" s="63">
        <f t="shared" si="4"/>
        <v>0</v>
      </c>
      <c r="K68" s="64">
        <f t="shared" si="4"/>
        <v>0</v>
      </c>
      <c r="L68" s="210"/>
    </row>
    <row r="69" spans="1:12" ht="10.5">
      <c r="A69" s="119" t="s">
        <v>7</v>
      </c>
      <c r="B69" s="65">
        <f aca="true" t="shared" si="5" ref="B69:K69">$C$11</f>
        <v>0</v>
      </c>
      <c r="C69" s="65">
        <f t="shared" si="5"/>
        <v>0</v>
      </c>
      <c r="D69" s="65">
        <f t="shared" si="5"/>
        <v>0</v>
      </c>
      <c r="E69" s="65">
        <f t="shared" si="5"/>
        <v>0</v>
      </c>
      <c r="F69" s="65">
        <f t="shared" si="5"/>
        <v>0</v>
      </c>
      <c r="G69" s="65">
        <f t="shared" si="5"/>
        <v>0</v>
      </c>
      <c r="H69" s="65">
        <f t="shared" si="5"/>
        <v>0</v>
      </c>
      <c r="I69" s="65">
        <f t="shared" si="5"/>
        <v>0</v>
      </c>
      <c r="J69" s="65">
        <f t="shared" si="5"/>
        <v>0</v>
      </c>
      <c r="K69" s="66">
        <f t="shared" si="5"/>
        <v>0</v>
      </c>
      <c r="L69" s="211"/>
    </row>
    <row r="70" spans="1:12" ht="11.25" thickBot="1">
      <c r="A70" s="124" t="s">
        <v>25</v>
      </c>
      <c r="B70" s="94" t="e">
        <f aca="true" t="shared" si="6" ref="B70:K70">$J$99</f>
        <v>#DIV/0!</v>
      </c>
      <c r="C70" s="94" t="e">
        <f t="shared" si="6"/>
        <v>#DIV/0!</v>
      </c>
      <c r="D70" s="94" t="e">
        <f t="shared" si="6"/>
        <v>#DIV/0!</v>
      </c>
      <c r="E70" s="94" t="e">
        <f t="shared" si="6"/>
        <v>#DIV/0!</v>
      </c>
      <c r="F70" s="94" t="e">
        <f t="shared" si="6"/>
        <v>#DIV/0!</v>
      </c>
      <c r="G70" s="94" t="e">
        <f t="shared" si="6"/>
        <v>#DIV/0!</v>
      </c>
      <c r="H70" s="94" t="e">
        <f t="shared" si="6"/>
        <v>#DIV/0!</v>
      </c>
      <c r="I70" s="94" t="e">
        <f t="shared" si="6"/>
        <v>#DIV/0!</v>
      </c>
      <c r="J70" s="94" t="e">
        <f t="shared" si="6"/>
        <v>#DIV/0!</v>
      </c>
      <c r="K70" s="102" t="e">
        <f t="shared" si="6"/>
        <v>#DIV/0!</v>
      </c>
      <c r="L70" s="210"/>
    </row>
    <row r="71" spans="1:12" ht="10.5">
      <c r="A71" s="125" t="s">
        <v>27</v>
      </c>
      <c r="B71" s="99" t="e">
        <f aca="true" t="shared" si="7" ref="B71:K71">$J$101</f>
        <v>#DIV/0!</v>
      </c>
      <c r="C71" s="99" t="e">
        <f t="shared" si="7"/>
        <v>#DIV/0!</v>
      </c>
      <c r="D71" s="99" t="e">
        <f t="shared" si="7"/>
        <v>#DIV/0!</v>
      </c>
      <c r="E71" s="99" t="e">
        <f t="shared" si="7"/>
        <v>#DIV/0!</v>
      </c>
      <c r="F71" s="99" t="e">
        <f t="shared" si="7"/>
        <v>#DIV/0!</v>
      </c>
      <c r="G71" s="99" t="e">
        <f t="shared" si="7"/>
        <v>#DIV/0!</v>
      </c>
      <c r="H71" s="99" t="e">
        <f t="shared" si="7"/>
        <v>#DIV/0!</v>
      </c>
      <c r="I71" s="99" t="e">
        <f t="shared" si="7"/>
        <v>#DIV/0!</v>
      </c>
      <c r="J71" s="99" t="e">
        <f t="shared" si="7"/>
        <v>#DIV/0!</v>
      </c>
      <c r="K71" s="100" t="e">
        <f t="shared" si="7"/>
        <v>#DIV/0!</v>
      </c>
      <c r="L71" s="210"/>
    </row>
    <row r="72" spans="1:12" ht="11.25" thickBot="1">
      <c r="A72" s="124" t="s">
        <v>163</v>
      </c>
      <c r="B72" s="94" t="e">
        <f aca="true" t="shared" si="8" ref="B72:K72">$B$27</f>
        <v>#DIV/0!</v>
      </c>
      <c r="C72" s="94" t="e">
        <f t="shared" si="8"/>
        <v>#DIV/0!</v>
      </c>
      <c r="D72" s="94" t="e">
        <f t="shared" si="8"/>
        <v>#DIV/0!</v>
      </c>
      <c r="E72" s="94" t="e">
        <f t="shared" si="8"/>
        <v>#DIV/0!</v>
      </c>
      <c r="F72" s="94" t="e">
        <f t="shared" si="8"/>
        <v>#DIV/0!</v>
      </c>
      <c r="G72" s="94" t="e">
        <f t="shared" si="8"/>
        <v>#DIV/0!</v>
      </c>
      <c r="H72" s="94" t="e">
        <f t="shared" si="8"/>
        <v>#DIV/0!</v>
      </c>
      <c r="I72" s="94" t="e">
        <f t="shared" si="8"/>
        <v>#DIV/0!</v>
      </c>
      <c r="J72" s="94" t="e">
        <f t="shared" si="8"/>
        <v>#DIV/0!</v>
      </c>
      <c r="K72" s="102" t="e">
        <f t="shared" si="8"/>
        <v>#DIV/0!</v>
      </c>
      <c r="L72" s="210"/>
    </row>
    <row r="73" spans="1:12" ht="11.25" thickBot="1">
      <c r="A73" s="44"/>
      <c r="B73" s="28"/>
      <c r="C73" s="28"/>
      <c r="D73" s="28"/>
      <c r="E73" s="28"/>
      <c r="F73" s="28"/>
      <c r="G73" s="28"/>
      <c r="H73" s="28"/>
      <c r="I73" s="28"/>
      <c r="J73" s="28"/>
      <c r="K73" s="53"/>
      <c r="L73" s="28"/>
    </row>
    <row r="74" spans="1:12" ht="10.5">
      <c r="A74" s="126" t="s">
        <v>143</v>
      </c>
      <c r="B74" s="105">
        <f aca="true" t="shared" si="9" ref="B74:K74">$J$95</f>
        <v>0</v>
      </c>
      <c r="C74" s="105">
        <f t="shared" si="9"/>
        <v>0</v>
      </c>
      <c r="D74" s="105">
        <f t="shared" si="9"/>
        <v>0</v>
      </c>
      <c r="E74" s="105">
        <f t="shared" si="9"/>
        <v>0</v>
      </c>
      <c r="F74" s="105">
        <f t="shared" si="9"/>
        <v>0</v>
      </c>
      <c r="G74" s="105">
        <f t="shared" si="9"/>
        <v>0</v>
      </c>
      <c r="H74" s="105">
        <f t="shared" si="9"/>
        <v>0</v>
      </c>
      <c r="I74" s="105">
        <f t="shared" si="9"/>
        <v>0</v>
      </c>
      <c r="J74" s="105">
        <f t="shared" si="9"/>
        <v>0</v>
      </c>
      <c r="K74" s="104">
        <f t="shared" si="9"/>
        <v>0</v>
      </c>
      <c r="L74" s="212"/>
    </row>
    <row r="75" spans="1:12" ht="11.25" thickBot="1">
      <c r="A75" s="127" t="s">
        <v>157</v>
      </c>
      <c r="B75" s="205">
        <f>IF($G13=" ",B25)</f>
        <v>0</v>
      </c>
      <c r="C75" s="205">
        <f aca="true" t="shared" si="10" ref="C75:K75">IF($G13=" ",C25)</f>
        <v>0</v>
      </c>
      <c r="D75" s="205">
        <f t="shared" si="10"/>
        <v>0</v>
      </c>
      <c r="E75" s="205">
        <f t="shared" si="10"/>
        <v>0</v>
      </c>
      <c r="F75" s="205">
        <f t="shared" si="10"/>
        <v>0</v>
      </c>
      <c r="G75" s="205">
        <f t="shared" si="10"/>
        <v>0</v>
      </c>
      <c r="H75" s="205">
        <f t="shared" si="10"/>
        <v>0</v>
      </c>
      <c r="I75" s="205">
        <f t="shared" si="10"/>
        <v>0</v>
      </c>
      <c r="J75" s="205">
        <f t="shared" si="10"/>
        <v>0</v>
      </c>
      <c r="K75" s="232">
        <f t="shared" si="10"/>
        <v>0</v>
      </c>
      <c r="L75" s="122"/>
    </row>
    <row r="76" spans="1:12" ht="11.25" thickBot="1">
      <c r="A76" s="146"/>
      <c r="B76" s="147"/>
      <c r="C76" s="147"/>
      <c r="D76" s="147"/>
      <c r="E76" s="147"/>
      <c r="F76" s="147"/>
      <c r="G76" s="147"/>
      <c r="H76" s="147"/>
      <c r="I76" s="147"/>
      <c r="J76" s="147"/>
      <c r="K76" s="148"/>
      <c r="L76" s="28"/>
    </row>
    <row r="77" spans="1:12" ht="12" customHeight="1">
      <c r="A77" s="294" t="s">
        <v>173</v>
      </c>
      <c r="B77" s="295"/>
      <c r="C77" s="295"/>
      <c r="D77" s="295"/>
      <c r="E77" s="295"/>
      <c r="F77" s="295"/>
      <c r="G77" s="34"/>
      <c r="H77" s="34"/>
      <c r="I77" s="34"/>
      <c r="J77" s="34"/>
      <c r="K77" s="50"/>
      <c r="L77" s="34"/>
    </row>
    <row r="78" spans="1:13" ht="5.25" customHeight="1" thickBot="1">
      <c r="A78" s="44"/>
      <c r="B78" s="45"/>
      <c r="C78" s="45"/>
      <c r="D78" s="67"/>
      <c r="E78" s="67"/>
      <c r="F78" s="67"/>
      <c r="G78" s="67"/>
      <c r="H78" s="67"/>
      <c r="I78" s="67"/>
      <c r="J78" s="67"/>
      <c r="K78" s="68"/>
      <c r="L78" s="67"/>
      <c r="M78" s="166"/>
    </row>
    <row r="79" spans="1:12" ht="11.25" thickBot="1">
      <c r="A79" s="44"/>
      <c r="B79" s="256" t="s">
        <v>171</v>
      </c>
      <c r="C79" s="257"/>
      <c r="D79" s="257"/>
      <c r="E79" s="152">
        <f>B29</f>
        <v>0</v>
      </c>
      <c r="F79" s="70" t="s">
        <v>18</v>
      </c>
      <c r="G79" s="153" t="e">
        <f>SUM(E79/E80)</f>
        <v>#DIV/0!</v>
      </c>
      <c r="H79" s="45"/>
      <c r="I79" s="45"/>
      <c r="J79" s="45"/>
      <c r="K79" s="50"/>
      <c r="L79" s="34"/>
    </row>
    <row r="80" spans="1:12" ht="10.5">
      <c r="A80" s="72"/>
      <c r="B80" s="69"/>
      <c r="C80" s="306" t="s">
        <v>19</v>
      </c>
      <c r="D80" s="306"/>
      <c r="E80" s="73">
        <f>IF(G82=2,F86,IF(G82=3,G86,IF(G82=4,H86,IF(G82=5,I86,0))))</f>
        <v>0</v>
      </c>
      <c r="F80" s="70"/>
      <c r="G80" s="70"/>
      <c r="H80" s="45"/>
      <c r="I80" s="45"/>
      <c r="J80" s="45"/>
      <c r="K80" s="71"/>
      <c r="L80" s="213"/>
    </row>
    <row r="81" spans="1:12" ht="10.5">
      <c r="A81" s="51"/>
      <c r="B81" s="45"/>
      <c r="C81" s="45"/>
      <c r="D81" s="45"/>
      <c r="E81" s="139"/>
      <c r="F81" s="139"/>
      <c r="G81" s="139"/>
      <c r="H81" s="45"/>
      <c r="I81" s="119" t="s">
        <v>20</v>
      </c>
      <c r="J81" s="32" t="e">
        <f>G79</f>
        <v>#DIV/0!</v>
      </c>
      <c r="K81" s="74"/>
      <c r="L81" s="49"/>
    </row>
    <row r="82" spans="1:12" ht="10.5">
      <c r="A82" s="44"/>
      <c r="B82" s="49"/>
      <c r="C82" s="49"/>
      <c r="D82" s="49"/>
      <c r="E82" s="310" t="s">
        <v>136</v>
      </c>
      <c r="F82" s="311"/>
      <c r="G82" s="129">
        <f>COUNTIF(B15:B19,"&gt;0")</f>
        <v>0</v>
      </c>
      <c r="H82" s="49"/>
      <c r="I82" s="128" t="s">
        <v>21</v>
      </c>
      <c r="J82" s="32" t="e">
        <f>J81*3</f>
        <v>#DIV/0!</v>
      </c>
      <c r="K82" s="74"/>
      <c r="L82" s="49"/>
    </row>
    <row r="83" spans="1:12" ht="10.5">
      <c r="A83" s="44"/>
      <c r="B83" s="45"/>
      <c r="C83" s="45"/>
      <c r="D83" s="45"/>
      <c r="E83" s="45"/>
      <c r="F83" s="45"/>
      <c r="G83" s="45"/>
      <c r="H83" s="75"/>
      <c r="I83" s="128" t="s">
        <v>22</v>
      </c>
      <c r="J83" s="27" t="e">
        <f>J81*6</f>
        <v>#DIV/0!</v>
      </c>
      <c r="K83" s="74"/>
      <c r="L83" s="49"/>
    </row>
    <row r="84" spans="1:12" ht="5.25" customHeight="1">
      <c r="A84" s="51"/>
      <c r="B84" s="34"/>
      <c r="C84" s="34"/>
      <c r="D84" s="34"/>
      <c r="E84" s="34"/>
      <c r="F84" s="34"/>
      <c r="G84" s="34"/>
      <c r="H84" s="34"/>
      <c r="I84" s="34"/>
      <c r="J84" s="34"/>
      <c r="K84" s="50"/>
      <c r="L84" s="34"/>
    </row>
    <row r="85" spans="1:14" ht="10.5">
      <c r="A85" s="51"/>
      <c r="B85" s="34"/>
      <c r="C85" s="276" t="s">
        <v>23</v>
      </c>
      <c r="D85" s="298"/>
      <c r="E85" s="275"/>
      <c r="F85" s="33" t="s">
        <v>11</v>
      </c>
      <c r="G85" s="33" t="s">
        <v>12</v>
      </c>
      <c r="H85" s="33" t="s">
        <v>13</v>
      </c>
      <c r="I85" s="33" t="s">
        <v>14</v>
      </c>
      <c r="J85" s="34"/>
      <c r="K85" s="50"/>
      <c r="L85" s="34"/>
      <c r="N85" s="143"/>
    </row>
    <row r="86" spans="1:12" ht="10.5">
      <c r="A86" s="51"/>
      <c r="B86" s="34"/>
      <c r="C86" s="276" t="s">
        <v>19</v>
      </c>
      <c r="D86" s="298"/>
      <c r="E86" s="275"/>
      <c r="F86" s="93">
        <v>1.128</v>
      </c>
      <c r="G86" s="93">
        <v>1.693</v>
      </c>
      <c r="H86" s="93">
        <v>2.059</v>
      </c>
      <c r="I86" s="93">
        <v>2.326</v>
      </c>
      <c r="J86" s="34"/>
      <c r="K86" s="50"/>
      <c r="L86" s="34"/>
    </row>
    <row r="87" spans="1:12" ht="10.5" customHeight="1" thickBot="1">
      <c r="A87" s="76"/>
      <c r="B87" s="30"/>
      <c r="C87" s="30"/>
      <c r="D87" s="30"/>
      <c r="E87" s="30"/>
      <c r="F87" s="30"/>
      <c r="G87" s="30"/>
      <c r="H87" s="30"/>
      <c r="I87" s="30"/>
      <c r="J87" s="30"/>
      <c r="K87" s="77"/>
      <c r="L87" s="34"/>
    </row>
    <row r="88" spans="1:12" ht="10.5" customHeight="1">
      <c r="A88" s="51"/>
      <c r="B88" s="34"/>
      <c r="C88" s="34"/>
      <c r="D88" s="34"/>
      <c r="E88" s="34"/>
      <c r="F88" s="34"/>
      <c r="G88" s="34"/>
      <c r="H88" s="34"/>
      <c r="I88" s="34"/>
      <c r="J88" s="34"/>
      <c r="K88" s="50"/>
      <c r="L88" s="34"/>
    </row>
    <row r="89" spans="1:12" ht="10.5" customHeight="1">
      <c r="A89" s="307" t="s">
        <v>174</v>
      </c>
      <c r="B89" s="308"/>
      <c r="C89" s="308"/>
      <c r="D89" s="308"/>
      <c r="E89" s="308"/>
      <c r="F89" s="309"/>
      <c r="G89" s="119" t="s">
        <v>20</v>
      </c>
      <c r="H89" s="149" t="e">
        <f>STDEV(B15:K19)</f>
        <v>#DIV/0!</v>
      </c>
      <c r="I89" s="34"/>
      <c r="J89" s="34"/>
      <c r="K89" s="50"/>
      <c r="L89" s="34"/>
    </row>
    <row r="90" spans="1:12" ht="10.5" customHeight="1">
      <c r="A90" s="44"/>
      <c r="B90" s="45"/>
      <c r="C90" s="45"/>
      <c r="D90" s="45"/>
      <c r="E90" s="45"/>
      <c r="F90" s="34"/>
      <c r="G90" s="128" t="s">
        <v>21</v>
      </c>
      <c r="H90" s="150" t="e">
        <f>SUM(3*H89)</f>
        <v>#DIV/0!</v>
      </c>
      <c r="I90" s="34"/>
      <c r="J90" s="34"/>
      <c r="K90" s="50"/>
      <c r="L90" s="34"/>
    </row>
    <row r="91" spans="1:12" ht="10.5" customHeight="1">
      <c r="A91" s="51"/>
      <c r="B91" s="34"/>
      <c r="C91" s="34"/>
      <c r="D91" s="34"/>
      <c r="E91" s="34"/>
      <c r="F91" s="34"/>
      <c r="G91" s="128" t="s">
        <v>22</v>
      </c>
      <c r="H91" s="150" t="e">
        <f>SUM(6*H89)</f>
        <v>#DIV/0!</v>
      </c>
      <c r="I91" s="34"/>
      <c r="J91" s="34"/>
      <c r="K91" s="50"/>
      <c r="L91" s="34"/>
    </row>
    <row r="92" spans="1:12" ht="15" customHeight="1" thickBot="1">
      <c r="A92" s="76"/>
      <c r="B92" s="30"/>
      <c r="C92" s="30"/>
      <c r="D92" s="30"/>
      <c r="E92" s="30"/>
      <c r="F92" s="30"/>
      <c r="G92" s="151"/>
      <c r="H92" s="30"/>
      <c r="I92" s="30"/>
      <c r="J92" s="30"/>
      <c r="K92" s="77"/>
      <c r="L92" s="34"/>
    </row>
    <row r="93" spans="1:12" ht="12.75" customHeight="1">
      <c r="A93" s="299" t="s">
        <v>24</v>
      </c>
      <c r="B93" s="300"/>
      <c r="C93" s="300"/>
      <c r="D93" s="300"/>
      <c r="E93" s="31"/>
      <c r="F93" s="31"/>
      <c r="G93" s="34"/>
      <c r="H93" s="34"/>
      <c r="I93" s="34"/>
      <c r="J93" s="34"/>
      <c r="K93" s="50"/>
      <c r="L93" s="34"/>
    </row>
    <row r="94" spans="1:12" ht="10.5">
      <c r="A94" s="44"/>
      <c r="B94" s="34"/>
      <c r="C94" s="34"/>
      <c r="D94" s="34"/>
      <c r="E94" s="34"/>
      <c r="F94" s="34"/>
      <c r="G94" s="34"/>
      <c r="H94" s="34"/>
      <c r="I94" s="34"/>
      <c r="J94" s="34"/>
      <c r="K94" s="50"/>
      <c r="L94" s="34"/>
    </row>
    <row r="95" spans="1:12" ht="10.5">
      <c r="A95" s="303" t="s">
        <v>138</v>
      </c>
      <c r="B95" s="302"/>
      <c r="C95" s="302"/>
      <c r="D95" s="79" t="s">
        <v>140</v>
      </c>
      <c r="E95" s="79"/>
      <c r="F95" s="79"/>
      <c r="G95" s="79"/>
      <c r="H95" s="79" t="s">
        <v>18</v>
      </c>
      <c r="I95" s="130" t="s">
        <v>143</v>
      </c>
      <c r="J95" s="80">
        <f>I106*B29</f>
        <v>0</v>
      </c>
      <c r="K95" s="59"/>
      <c r="L95" s="45"/>
    </row>
    <row r="96" spans="1:12" ht="10.5">
      <c r="A96" s="44"/>
      <c r="B96" s="78"/>
      <c r="C96" s="78"/>
      <c r="D96" s="79"/>
      <c r="E96" s="79"/>
      <c r="F96" s="79"/>
      <c r="G96" s="79"/>
      <c r="H96" s="79"/>
      <c r="I96" s="78"/>
      <c r="J96" s="81"/>
      <c r="K96" s="82"/>
      <c r="L96" s="214"/>
    </row>
    <row r="97" spans="1:12" ht="10.5">
      <c r="A97" s="301" t="s">
        <v>139</v>
      </c>
      <c r="B97" s="302"/>
      <c r="C97" s="302"/>
      <c r="D97" s="79" t="s">
        <v>26</v>
      </c>
      <c r="E97" s="79"/>
      <c r="F97" s="79"/>
      <c r="G97" s="79"/>
      <c r="H97" s="79" t="s">
        <v>18</v>
      </c>
      <c r="I97" s="130" t="s">
        <v>144</v>
      </c>
      <c r="J97" s="83" t="s">
        <v>28</v>
      </c>
      <c r="K97" s="59"/>
      <c r="L97" s="45"/>
    </row>
    <row r="98" spans="1:12" ht="10.5">
      <c r="A98" s="44"/>
      <c r="B98" s="45"/>
      <c r="C98" s="45"/>
      <c r="D98" s="79"/>
      <c r="E98" s="79"/>
      <c r="F98" s="79"/>
      <c r="G98" s="79"/>
      <c r="H98" s="79"/>
      <c r="I98" s="78"/>
      <c r="J98" s="81"/>
      <c r="K98" s="82"/>
      <c r="L98" s="214"/>
    </row>
    <row r="99" spans="1:12" ht="10.5">
      <c r="A99" s="301" t="s">
        <v>160</v>
      </c>
      <c r="B99" s="302"/>
      <c r="C99" s="302"/>
      <c r="D99" s="79" t="s">
        <v>141</v>
      </c>
      <c r="E99" s="79"/>
      <c r="F99" s="79"/>
      <c r="G99" s="79"/>
      <c r="H99" s="79" t="s">
        <v>18</v>
      </c>
      <c r="I99" s="130" t="s">
        <v>25</v>
      </c>
      <c r="J99" s="80" t="e">
        <f>B27+(I105*B29)</f>
        <v>#DIV/0!</v>
      </c>
      <c r="K99" s="59"/>
      <c r="L99" s="45"/>
    </row>
    <row r="100" spans="1:12" ht="10.5">
      <c r="A100" s="44"/>
      <c r="B100" s="45"/>
      <c r="C100" s="45"/>
      <c r="D100" s="79"/>
      <c r="E100" s="79"/>
      <c r="F100" s="79"/>
      <c r="G100" s="79"/>
      <c r="H100" s="79"/>
      <c r="I100" s="78"/>
      <c r="J100" s="81"/>
      <c r="K100" s="82"/>
      <c r="L100" s="214"/>
    </row>
    <row r="101" spans="1:12" ht="10.5">
      <c r="A101" s="301" t="s">
        <v>161</v>
      </c>
      <c r="B101" s="302"/>
      <c r="C101" s="302"/>
      <c r="D101" s="79" t="s">
        <v>142</v>
      </c>
      <c r="E101" s="79"/>
      <c r="F101" s="79"/>
      <c r="G101" s="79"/>
      <c r="H101" s="79" t="s">
        <v>18</v>
      </c>
      <c r="I101" s="130" t="s">
        <v>27</v>
      </c>
      <c r="J101" s="80" t="e">
        <f>B27-(I105*B29)</f>
        <v>#DIV/0!</v>
      </c>
      <c r="K101" s="59"/>
      <c r="L101" s="45"/>
    </row>
    <row r="102" spans="1:12" ht="10.5">
      <c r="A102" s="72"/>
      <c r="B102" s="84"/>
      <c r="C102" s="84"/>
      <c r="D102" s="84"/>
      <c r="E102" s="84"/>
      <c r="F102" s="85"/>
      <c r="G102" s="85"/>
      <c r="H102" s="85"/>
      <c r="I102" s="85"/>
      <c r="J102" s="85"/>
      <c r="K102" s="86"/>
      <c r="L102" s="85"/>
    </row>
    <row r="103" spans="1:12" ht="10.5">
      <c r="A103" s="72"/>
      <c r="B103" s="84"/>
      <c r="C103" s="274" t="s">
        <v>177</v>
      </c>
      <c r="D103" s="298"/>
      <c r="E103" s="298"/>
      <c r="F103" s="298"/>
      <c r="G103" s="298"/>
      <c r="H103" s="275"/>
      <c r="I103" s="85"/>
      <c r="J103" s="84"/>
      <c r="K103" s="87"/>
      <c r="L103" s="84"/>
    </row>
    <row r="104" spans="1:12" ht="10.5">
      <c r="A104" s="51"/>
      <c r="B104" s="85"/>
      <c r="C104" s="274" t="s">
        <v>29</v>
      </c>
      <c r="D104" s="275"/>
      <c r="E104" s="35" t="s">
        <v>11</v>
      </c>
      <c r="F104" s="36" t="s">
        <v>12</v>
      </c>
      <c r="G104" s="36" t="s">
        <v>13</v>
      </c>
      <c r="H104" s="36" t="s">
        <v>14</v>
      </c>
      <c r="I104" s="34"/>
      <c r="J104" s="34"/>
      <c r="K104" s="50"/>
      <c r="L104" s="34"/>
    </row>
    <row r="105" spans="1:12" ht="10.5">
      <c r="A105" s="51"/>
      <c r="B105" s="34"/>
      <c r="C105" s="276" t="s">
        <v>30</v>
      </c>
      <c r="D105" s="275"/>
      <c r="E105" s="37" t="s">
        <v>31</v>
      </c>
      <c r="F105" s="37" t="s">
        <v>32</v>
      </c>
      <c r="G105" s="37" t="s">
        <v>33</v>
      </c>
      <c r="H105" s="37" t="s">
        <v>34</v>
      </c>
      <c r="I105" s="132" t="b">
        <f>IF(G82=2,1.88,IF(G82=3,1.02,IF(G82=4,0.73,IF(G82=5,0.58))))</f>
        <v>0</v>
      </c>
      <c r="J105" s="34"/>
      <c r="K105" s="50"/>
      <c r="L105" s="34"/>
    </row>
    <row r="106" spans="1:12" ht="10.5">
      <c r="A106" s="51"/>
      <c r="B106" s="34"/>
      <c r="C106" s="276" t="s">
        <v>17</v>
      </c>
      <c r="D106" s="275"/>
      <c r="E106" s="37" t="s">
        <v>35</v>
      </c>
      <c r="F106" s="37" t="s">
        <v>36</v>
      </c>
      <c r="G106" s="37" t="s">
        <v>37</v>
      </c>
      <c r="H106" s="37" t="s">
        <v>38</v>
      </c>
      <c r="I106" s="132" t="b">
        <f>IF(G82=2,3.27,IF(G82=3,2.57,IF(G82=4,2.28,IF(G82=5,2.11))))</f>
        <v>0</v>
      </c>
      <c r="J106" s="34"/>
      <c r="K106" s="50"/>
      <c r="L106" s="34"/>
    </row>
    <row r="107" spans="1:12" ht="11.25" customHeight="1" thickBot="1">
      <c r="A107" s="76"/>
      <c r="B107" s="30"/>
      <c r="C107" s="30"/>
      <c r="D107" s="30"/>
      <c r="E107" s="30"/>
      <c r="F107" s="30"/>
      <c r="G107" s="30"/>
      <c r="H107" s="30"/>
      <c r="I107" s="30"/>
      <c r="J107" s="30"/>
      <c r="K107" s="77"/>
      <c r="L107" s="34"/>
    </row>
    <row r="108" spans="1:36" s="157" customFormat="1" ht="6" customHeight="1">
      <c r="A108" s="44"/>
      <c r="B108" s="45"/>
      <c r="C108" s="45"/>
      <c r="D108" s="34"/>
      <c r="E108" s="34"/>
      <c r="F108" s="34"/>
      <c r="G108" s="34"/>
      <c r="H108" s="34"/>
      <c r="I108" s="34"/>
      <c r="J108" s="34"/>
      <c r="K108" s="50"/>
      <c r="L108" s="34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45"/>
      <c r="AC108" s="45"/>
      <c r="AD108" s="45"/>
      <c r="AE108" s="45"/>
      <c r="AF108" s="45"/>
      <c r="AG108" s="45"/>
      <c r="AH108" s="45"/>
      <c r="AI108" s="45"/>
      <c r="AJ108" s="45"/>
    </row>
    <row r="109" spans="1:12" ht="10.5">
      <c r="A109" s="271" t="s">
        <v>39</v>
      </c>
      <c r="B109" s="272"/>
      <c r="C109" s="272"/>
      <c r="D109" s="277" t="s">
        <v>162</v>
      </c>
      <c r="E109" s="278"/>
      <c r="F109" s="278"/>
      <c r="G109" s="278"/>
      <c r="H109" s="278"/>
      <c r="I109" s="67"/>
      <c r="J109" s="67"/>
      <c r="K109" s="68"/>
      <c r="L109" s="67"/>
    </row>
    <row r="110" spans="1:12" ht="6" customHeight="1">
      <c r="A110" s="138"/>
      <c r="B110" s="156"/>
      <c r="C110" s="156"/>
      <c r="D110" s="154"/>
      <c r="E110" s="155"/>
      <c r="F110" s="155"/>
      <c r="G110" s="155"/>
      <c r="H110" s="155"/>
      <c r="I110" s="67"/>
      <c r="J110" s="67"/>
      <c r="K110" s="68"/>
      <c r="L110" s="67"/>
    </row>
    <row r="111" spans="1:12" ht="10.5">
      <c r="A111" s="271" t="s">
        <v>172</v>
      </c>
      <c r="B111" s="273"/>
      <c r="C111" s="273"/>
      <c r="D111" s="304" t="s">
        <v>180</v>
      </c>
      <c r="E111" s="305"/>
      <c r="F111" s="305"/>
      <c r="G111" s="305"/>
      <c r="H111" s="305"/>
      <c r="I111" s="305"/>
      <c r="J111" s="263"/>
      <c r="K111" s="89"/>
      <c r="L111" s="88"/>
    </row>
    <row r="112" spans="1:12" ht="10.5">
      <c r="A112" s="51"/>
      <c r="B112" s="34"/>
      <c r="C112" s="34"/>
      <c r="D112" s="34"/>
      <c r="E112" s="296"/>
      <c r="F112" s="297"/>
      <c r="G112" s="45"/>
      <c r="H112" s="45"/>
      <c r="I112" s="45"/>
      <c r="J112" s="45"/>
      <c r="K112" s="50"/>
      <c r="L112" s="34"/>
    </row>
    <row r="113" spans="1:12" ht="15.75">
      <c r="A113" s="51"/>
      <c r="B113" s="270"/>
      <c r="C113" s="263"/>
      <c r="D113" s="131" t="s">
        <v>158</v>
      </c>
      <c r="E113" s="180" t="e">
        <f>G11/J83</f>
        <v>#DIV/0!</v>
      </c>
      <c r="F113" s="188" t="e">
        <f>SUM(C10-B27)/J82</f>
        <v>#DIV/0!</v>
      </c>
      <c r="G113" s="131" t="s">
        <v>164</v>
      </c>
      <c r="H113" s="171" t="e">
        <f>ROUND(SUM(F113*3),2)</f>
        <v>#DIV/0!</v>
      </c>
      <c r="I113" s="131" t="s">
        <v>169</v>
      </c>
      <c r="J113" s="172" t="e">
        <f>NORMSDIST(-H113)*1000000</f>
        <v>#DIV/0!</v>
      </c>
      <c r="K113" s="59"/>
      <c r="L113" s="45"/>
    </row>
    <row r="114" spans="1:15" ht="15.75">
      <c r="A114" s="51"/>
      <c r="B114" s="34"/>
      <c r="C114" s="34"/>
      <c r="D114" s="131" t="s">
        <v>159</v>
      </c>
      <c r="E114" s="180" t="e">
        <f>IF(D10="n",F114,IF(D11="n",F113,IF(F113&lt;F114,F113,F114)))</f>
        <v>#DIV/0!</v>
      </c>
      <c r="F114" s="188" t="e">
        <f>SUM(B27-C11)/J82</f>
        <v>#DIV/0!</v>
      </c>
      <c r="G114" s="131" t="s">
        <v>165</v>
      </c>
      <c r="H114" s="171" t="e">
        <f>ROUND(SUM(F114*3),2)</f>
        <v>#DIV/0!</v>
      </c>
      <c r="I114" s="131" t="s">
        <v>169</v>
      </c>
      <c r="J114" s="172" t="e">
        <f>NORMSDIST(-H114)*1000000</f>
        <v>#DIV/0!</v>
      </c>
      <c r="K114" s="50"/>
      <c r="L114" s="34"/>
      <c r="M114" s="141"/>
      <c r="O114" s="143"/>
    </row>
    <row r="115" spans="1:14" ht="9.75" customHeight="1">
      <c r="A115" s="51"/>
      <c r="B115" s="34"/>
      <c r="C115" s="34"/>
      <c r="D115" s="34"/>
      <c r="E115" s="181"/>
      <c r="F115" s="189"/>
      <c r="G115" s="34"/>
      <c r="H115" s="69"/>
      <c r="I115" s="34"/>
      <c r="J115" s="34"/>
      <c r="K115" s="50"/>
      <c r="L115" s="34"/>
      <c r="N115" s="168"/>
    </row>
    <row r="116" spans="1:14" ht="9" customHeight="1">
      <c r="A116" s="44"/>
      <c r="B116" s="34"/>
      <c r="C116" s="34"/>
      <c r="D116" s="34"/>
      <c r="E116" s="181"/>
      <c r="F116" s="189"/>
      <c r="G116" s="34"/>
      <c r="H116" s="69"/>
      <c r="I116" s="34"/>
      <c r="J116" s="34"/>
      <c r="K116" s="50"/>
      <c r="L116" s="34"/>
      <c r="N116" s="168"/>
    </row>
    <row r="117" spans="1:12" ht="15.75">
      <c r="A117" s="44"/>
      <c r="B117" s="45"/>
      <c r="C117" s="45"/>
      <c r="D117" s="131" t="s">
        <v>168</v>
      </c>
      <c r="E117" s="182" t="e">
        <f>SUM(G11/H91)</f>
        <v>#DIV/0!</v>
      </c>
      <c r="F117" s="188" t="e">
        <f>SUM(C10-B27)/H90</f>
        <v>#DIV/0!</v>
      </c>
      <c r="G117" s="131" t="s">
        <v>164</v>
      </c>
      <c r="H117" s="171" t="e">
        <f>ROUND(SUM(F117*3),2)</f>
        <v>#DIV/0!</v>
      </c>
      <c r="I117" s="131" t="s">
        <v>169</v>
      </c>
      <c r="J117" s="172" t="e">
        <f>NORMSDIST(-H117)*1000000</f>
        <v>#DIV/0!</v>
      </c>
      <c r="K117" s="68"/>
      <c r="L117" s="67"/>
    </row>
    <row r="118" spans="1:12" ht="15.75">
      <c r="A118" s="51"/>
      <c r="B118" s="88"/>
      <c r="C118" s="45"/>
      <c r="D118" s="131" t="s">
        <v>167</v>
      </c>
      <c r="E118" s="183" t="e">
        <f>IF(D10="n",F118,IF(D11="n",F117,IF(F117&lt;F118,F117,F118)))</f>
        <v>#DIV/0!</v>
      </c>
      <c r="F118" s="188" t="e">
        <f>SUM(B27-C11)/H90</f>
        <v>#DIV/0!</v>
      </c>
      <c r="G118" s="131" t="s">
        <v>165</v>
      </c>
      <c r="H118" s="171" t="e">
        <f>ROUND(SUM(F118*3),2)</f>
        <v>#DIV/0!</v>
      </c>
      <c r="I118" s="131" t="s">
        <v>169</v>
      </c>
      <c r="J118" s="172" t="e">
        <f>NORMSDIST(-H118)*1000000</f>
        <v>#DIV/0!</v>
      </c>
      <c r="K118" s="89"/>
      <c r="L118" s="88"/>
    </row>
    <row r="119" spans="1:14" ht="11.25" thickBot="1">
      <c r="A119" s="76"/>
      <c r="B119" s="136"/>
      <c r="C119" s="136"/>
      <c r="D119" s="162"/>
      <c r="E119" s="30"/>
      <c r="F119" s="30"/>
      <c r="G119" s="61"/>
      <c r="H119" s="30"/>
      <c r="I119" s="30"/>
      <c r="J119" s="151"/>
      <c r="K119" s="77"/>
      <c r="L119" s="34"/>
      <c r="N119" s="169"/>
    </row>
    <row r="120" spans="1:12" ht="10.5">
      <c r="A120" s="34"/>
      <c r="B120" s="78"/>
      <c r="C120" s="78"/>
      <c r="D120" s="78"/>
      <c r="E120" s="34"/>
      <c r="F120" s="34"/>
      <c r="G120" s="34"/>
      <c r="H120" s="45"/>
      <c r="I120" s="45"/>
      <c r="J120" s="45"/>
      <c r="K120" s="45"/>
      <c r="L120" s="45"/>
    </row>
    <row r="121" spans="1:12" ht="12" customHeight="1">
      <c r="A121" s="34"/>
      <c r="B121" s="78"/>
      <c r="C121" s="78"/>
      <c r="D121" s="78"/>
      <c r="E121" s="92"/>
      <c r="F121" s="92"/>
      <c r="G121" s="34"/>
      <c r="H121" s="34"/>
      <c r="I121" s="45"/>
      <c r="J121" s="45"/>
      <c r="K121" s="34"/>
      <c r="L121" s="34"/>
    </row>
    <row r="122" spans="1:12" ht="10.5">
      <c r="A122" s="34"/>
      <c r="B122" s="90"/>
      <c r="C122" s="90"/>
      <c r="D122" s="90"/>
      <c r="E122" s="69"/>
      <c r="F122" s="28"/>
      <c r="G122" s="69"/>
      <c r="H122" s="28"/>
      <c r="I122" s="137"/>
      <c r="J122" s="137"/>
      <c r="K122" s="34"/>
      <c r="L122" s="34"/>
    </row>
    <row r="123" spans="1:12" ht="10.5">
      <c r="A123" s="34"/>
      <c r="B123" s="79"/>
      <c r="C123" s="91"/>
      <c r="D123" s="78"/>
      <c r="E123" s="34"/>
      <c r="F123" s="34"/>
      <c r="G123" s="28"/>
      <c r="H123" s="34"/>
      <c r="I123" s="34"/>
      <c r="J123" s="158"/>
      <c r="K123" s="34"/>
      <c r="L123" s="34"/>
    </row>
    <row r="124" spans="1:12" ht="10.5">
      <c r="A124" s="45"/>
      <c r="B124" s="92" t="s">
        <v>9</v>
      </c>
      <c r="C124" s="34"/>
      <c r="D124" s="34"/>
      <c r="E124" s="92" t="s">
        <v>9</v>
      </c>
      <c r="F124" s="92" t="s">
        <v>9</v>
      </c>
      <c r="G124" s="34"/>
      <c r="H124" s="34"/>
      <c r="I124" s="34"/>
      <c r="J124" s="34"/>
      <c r="K124" s="34"/>
      <c r="L124" s="34"/>
    </row>
    <row r="125" spans="1:12" ht="10.5">
      <c r="A125" s="45"/>
      <c r="B125" s="161" t="s">
        <v>9</v>
      </c>
      <c r="C125" s="45"/>
      <c r="D125" s="45"/>
      <c r="E125" s="161" t="s">
        <v>9</v>
      </c>
      <c r="F125" s="45"/>
      <c r="G125" s="45"/>
      <c r="H125" s="45"/>
      <c r="I125" s="45"/>
      <c r="J125" s="45"/>
      <c r="K125" s="45"/>
      <c r="L125" s="45"/>
    </row>
    <row r="126" spans="4:12" ht="10.5">
      <c r="D126" s="39"/>
      <c r="J126" s="40" t="s">
        <v>9</v>
      </c>
      <c r="K126" s="40" t="s">
        <v>9</v>
      </c>
      <c r="L126" s="40"/>
    </row>
    <row r="127" spans="1:7" ht="10.5">
      <c r="A127" s="38" t="s">
        <v>9</v>
      </c>
      <c r="G127" s="38" t="s">
        <v>9</v>
      </c>
    </row>
    <row r="128" ht="10.5">
      <c r="A128" s="38" t="s">
        <v>9</v>
      </c>
    </row>
    <row r="129" spans="1:12" ht="10.5">
      <c r="A129" s="38" t="s">
        <v>9</v>
      </c>
      <c r="I129" s="38" t="s">
        <v>9</v>
      </c>
      <c r="K129" s="41"/>
      <c r="L129" s="41"/>
    </row>
    <row r="176" spans="2:14" ht="10.5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N176" s="122"/>
    </row>
    <row r="177" spans="2:14" ht="10.5">
      <c r="B177" s="45"/>
      <c r="C177" s="133"/>
      <c r="D177" s="133"/>
      <c r="E177" s="133"/>
      <c r="F177" s="133"/>
      <c r="G177" s="133"/>
      <c r="H177" s="133"/>
      <c r="I177" s="133"/>
      <c r="J177" s="133"/>
      <c r="K177" s="133"/>
      <c r="L177" s="167"/>
      <c r="M177" s="167"/>
      <c r="N177" s="122"/>
    </row>
    <row r="178" spans="2:14" ht="10.5">
      <c r="B178" s="45"/>
      <c r="C178" s="133"/>
      <c r="D178" s="133"/>
      <c r="E178" s="133"/>
      <c r="F178" s="133"/>
      <c r="G178" s="133"/>
      <c r="H178" s="133"/>
      <c r="I178" s="133"/>
      <c r="J178" s="133"/>
      <c r="K178" s="133"/>
      <c r="L178" s="167"/>
      <c r="M178" s="167"/>
      <c r="N178" s="122"/>
    </row>
    <row r="179" spans="2:14" ht="10.5">
      <c r="B179" s="45"/>
      <c r="C179" s="133"/>
      <c r="D179" s="133"/>
      <c r="E179" s="133"/>
      <c r="F179" s="133"/>
      <c r="G179" s="133"/>
      <c r="H179" s="133"/>
      <c r="I179" s="133"/>
      <c r="J179" s="133"/>
      <c r="K179" s="133"/>
      <c r="L179" s="167"/>
      <c r="M179" s="167"/>
      <c r="N179" s="122"/>
    </row>
    <row r="180" spans="2:14" ht="10.5">
      <c r="B180" s="45"/>
      <c r="C180" s="133"/>
      <c r="D180" s="133"/>
      <c r="E180" s="133"/>
      <c r="F180" s="133"/>
      <c r="G180" s="133"/>
      <c r="H180" s="133"/>
      <c r="I180" s="133"/>
      <c r="J180" s="133"/>
      <c r="K180" s="133"/>
      <c r="L180" s="167"/>
      <c r="M180" s="167"/>
      <c r="N180" s="122"/>
    </row>
    <row r="181" spans="2:14" ht="10.5">
      <c r="B181" s="45"/>
      <c r="C181" s="133"/>
      <c r="D181" s="133"/>
      <c r="E181" s="133"/>
      <c r="F181" s="133"/>
      <c r="G181" s="133"/>
      <c r="H181" s="133"/>
      <c r="I181" s="133"/>
      <c r="J181" s="133"/>
      <c r="K181" s="133"/>
      <c r="L181" s="167"/>
      <c r="M181" s="167"/>
      <c r="N181" s="122"/>
    </row>
    <row r="182" spans="2:14" ht="10.5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N182" s="122"/>
    </row>
    <row r="185" spans="3:14" ht="10.5"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N185" s="122"/>
    </row>
    <row r="186" spans="3:14" ht="10.5">
      <c r="C186" s="133"/>
      <c r="D186" s="133"/>
      <c r="E186" s="133"/>
      <c r="F186" s="133"/>
      <c r="G186" s="133"/>
      <c r="H186" s="133"/>
      <c r="I186" s="133"/>
      <c r="J186" s="133"/>
      <c r="K186" s="133"/>
      <c r="L186" s="167"/>
      <c r="M186" s="167"/>
      <c r="N186" s="122"/>
    </row>
    <row r="187" spans="3:14" ht="10.5">
      <c r="C187" s="133"/>
      <c r="D187" s="133"/>
      <c r="E187" s="133"/>
      <c r="F187" s="133"/>
      <c r="G187" s="133"/>
      <c r="H187" s="133"/>
      <c r="I187" s="133"/>
      <c r="J187" s="133"/>
      <c r="K187" s="133"/>
      <c r="L187" s="167"/>
      <c r="M187" s="167"/>
      <c r="N187" s="122"/>
    </row>
    <row r="188" spans="3:14" ht="10.5">
      <c r="C188" s="133"/>
      <c r="D188" s="133"/>
      <c r="E188" s="133"/>
      <c r="F188" s="133"/>
      <c r="G188" s="133"/>
      <c r="H188" s="133"/>
      <c r="I188" s="133"/>
      <c r="J188" s="133"/>
      <c r="K188" s="133"/>
      <c r="L188" s="167"/>
      <c r="M188" s="167"/>
      <c r="N188" s="122"/>
    </row>
    <row r="189" spans="3:14" ht="10.5">
      <c r="C189" s="133"/>
      <c r="D189" s="133"/>
      <c r="E189" s="133"/>
      <c r="F189" s="133"/>
      <c r="G189" s="133"/>
      <c r="H189" s="133"/>
      <c r="I189" s="133"/>
      <c r="J189" s="133"/>
      <c r="K189" s="133"/>
      <c r="L189" s="167"/>
      <c r="M189" s="167"/>
      <c r="N189" s="122"/>
    </row>
    <row r="190" spans="3:14" ht="10.5">
      <c r="C190" s="133"/>
      <c r="D190" s="133"/>
      <c r="E190" s="133"/>
      <c r="F190" s="133"/>
      <c r="G190" s="133"/>
      <c r="H190" s="133"/>
      <c r="I190" s="133"/>
      <c r="J190" s="133"/>
      <c r="K190" s="133"/>
      <c r="L190" s="167"/>
      <c r="M190" s="167"/>
      <c r="N190" s="122"/>
    </row>
    <row r="191" spans="3:14" ht="10.5"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N191" s="122"/>
    </row>
    <row r="200" spans="3:11" ht="10.5">
      <c r="C200" s="110">
        <v>0.255</v>
      </c>
      <c r="D200" s="224" t="s">
        <v>188</v>
      </c>
      <c r="E200" s="110">
        <v>0.251</v>
      </c>
      <c r="F200" s="109"/>
      <c r="G200" s="109"/>
      <c r="H200" s="109"/>
      <c r="I200" s="109"/>
      <c r="J200" s="109"/>
      <c r="K200" s="109"/>
    </row>
    <row r="201" spans="3:11" ht="10.5">
      <c r="C201" s="110">
        <v>0.245</v>
      </c>
      <c r="D201" s="109"/>
      <c r="E201" s="109"/>
      <c r="F201" s="109"/>
      <c r="G201" s="109"/>
      <c r="H201" s="109"/>
      <c r="I201" s="109"/>
      <c r="J201" s="109"/>
      <c r="K201" s="109"/>
    </row>
    <row r="202" spans="3:11" ht="10.5">
      <c r="C202" s="109"/>
      <c r="D202" s="109"/>
      <c r="E202" s="109"/>
      <c r="F202" s="109"/>
      <c r="G202" s="109"/>
      <c r="H202" s="109"/>
      <c r="I202" s="109"/>
      <c r="J202" s="109"/>
      <c r="K202" s="109"/>
    </row>
    <row r="203" spans="1:12" ht="10.5">
      <c r="A203" s="174">
        <v>0.25</v>
      </c>
      <c r="B203" s="174">
        <v>0.25</v>
      </c>
      <c r="C203" s="174">
        <v>0.25</v>
      </c>
      <c r="D203" s="174">
        <v>0.248</v>
      </c>
      <c r="E203" s="174">
        <v>0.252</v>
      </c>
      <c r="F203" s="174">
        <v>0.25</v>
      </c>
      <c r="G203" s="174">
        <v>0.249</v>
      </c>
      <c r="H203" s="174">
        <v>0.25</v>
      </c>
      <c r="I203" s="174">
        <v>0.251</v>
      </c>
      <c r="J203" s="175">
        <v>0.248</v>
      </c>
      <c r="L203" s="167"/>
    </row>
    <row r="204" spans="1:12" ht="10.5">
      <c r="A204" s="174">
        <v>0.251</v>
      </c>
      <c r="B204" s="174">
        <v>0.251</v>
      </c>
      <c r="C204" s="174">
        <v>0.249</v>
      </c>
      <c r="D204" s="174">
        <v>0.248</v>
      </c>
      <c r="E204" s="174">
        <v>0.252</v>
      </c>
      <c r="F204" s="174">
        <v>0.252</v>
      </c>
      <c r="G204" s="174">
        <v>0.248</v>
      </c>
      <c r="H204" s="174">
        <v>0.251</v>
      </c>
      <c r="I204" s="174">
        <v>0.251</v>
      </c>
      <c r="J204" s="175">
        <v>0.252</v>
      </c>
      <c r="L204" s="167"/>
    </row>
    <row r="205" spans="1:12" ht="10.5">
      <c r="A205" s="174">
        <v>0.251</v>
      </c>
      <c r="B205" s="174">
        <v>0.251</v>
      </c>
      <c r="C205" s="174">
        <v>0.248</v>
      </c>
      <c r="D205" s="174">
        <v>0.249</v>
      </c>
      <c r="E205" s="174">
        <v>0.252</v>
      </c>
      <c r="F205" s="174">
        <v>0.252</v>
      </c>
      <c r="G205" s="174">
        <v>0.248</v>
      </c>
      <c r="H205" s="174">
        <v>0.248</v>
      </c>
      <c r="I205" s="174">
        <v>0.253</v>
      </c>
      <c r="J205" s="175">
        <v>0.25</v>
      </c>
      <c r="L205" s="167"/>
    </row>
    <row r="206" spans="1:12" ht="10.5">
      <c r="A206" s="174">
        <v>0.249</v>
      </c>
      <c r="B206" s="174">
        <v>0.252</v>
      </c>
      <c r="C206" s="174">
        <v>0.249</v>
      </c>
      <c r="D206" s="174">
        <v>0.248</v>
      </c>
      <c r="E206" s="174">
        <v>0.248</v>
      </c>
      <c r="F206" s="174">
        <v>0.252</v>
      </c>
      <c r="G206" s="174">
        <v>0.249</v>
      </c>
      <c r="H206" s="174">
        <v>0.249</v>
      </c>
      <c r="I206" s="174">
        <v>0.249</v>
      </c>
      <c r="J206" s="175">
        <v>0.251</v>
      </c>
      <c r="L206" s="167"/>
    </row>
    <row r="207" spans="1:12" ht="10.5">
      <c r="A207" s="174">
        <v>0.248</v>
      </c>
      <c r="B207" s="174">
        <v>0.25</v>
      </c>
      <c r="C207" s="174">
        <v>0.248</v>
      </c>
      <c r="D207" s="174">
        <v>0.249</v>
      </c>
      <c r="E207" s="174">
        <v>0.249</v>
      </c>
      <c r="F207" s="174">
        <v>0.251</v>
      </c>
      <c r="G207" s="174">
        <v>0.25</v>
      </c>
      <c r="H207" s="174">
        <v>0.249</v>
      </c>
      <c r="I207" s="174">
        <v>0.248</v>
      </c>
      <c r="J207" s="175">
        <v>0.249</v>
      </c>
      <c r="L207" s="167"/>
    </row>
    <row r="213" spans="3:5" ht="10.5">
      <c r="C213" s="143"/>
      <c r="D213" s="142"/>
      <c r="E213" s="142"/>
    </row>
    <row r="214" spans="3:5" ht="10.5">
      <c r="C214" s="143"/>
      <c r="D214" s="142"/>
      <c r="E214" s="142"/>
    </row>
    <row r="215" spans="3:5" ht="10.5">
      <c r="C215" s="143"/>
      <c r="D215" s="142"/>
      <c r="E215" s="142"/>
    </row>
    <row r="216" spans="3:5" ht="10.5">
      <c r="C216" s="143"/>
      <c r="D216" s="142"/>
      <c r="E216" s="142"/>
    </row>
    <row r="217" ht="10.5">
      <c r="E217" s="142"/>
    </row>
    <row r="218" spans="3:5" ht="10.5">
      <c r="C218" s="143"/>
      <c r="D218" s="142"/>
      <c r="E218" s="142"/>
    </row>
    <row r="219" spans="3:5" ht="10.5">
      <c r="C219" s="143"/>
      <c r="D219" s="142"/>
      <c r="E219" s="142"/>
    </row>
    <row r="220" spans="3:5" ht="10.5">
      <c r="C220" s="143"/>
      <c r="D220" s="142"/>
      <c r="E220" s="142"/>
    </row>
    <row r="221" spans="3:5" ht="10.5">
      <c r="C221" s="143"/>
      <c r="D221" s="142"/>
      <c r="E221" s="142"/>
    </row>
    <row r="222" spans="3:5" ht="10.5">
      <c r="C222" s="143"/>
      <c r="D222" s="142"/>
      <c r="E222" s="142"/>
    </row>
    <row r="223" spans="3:5" ht="10.5">
      <c r="C223" s="143"/>
      <c r="D223" s="142"/>
      <c r="E223" s="142"/>
    </row>
    <row r="224" spans="3:5" ht="10.5">
      <c r="C224" s="143"/>
      <c r="D224" s="142"/>
      <c r="E224" s="142"/>
    </row>
    <row r="225" spans="3:5" ht="10.5">
      <c r="C225" s="143"/>
      <c r="D225" s="142"/>
      <c r="E225" s="142"/>
    </row>
    <row r="226" spans="3:5" ht="10.5">
      <c r="C226" s="143"/>
      <c r="D226" s="142"/>
      <c r="E226" s="142"/>
    </row>
    <row r="227" spans="3:5" ht="10.5">
      <c r="C227" s="143"/>
      <c r="D227" s="142"/>
      <c r="E227" s="142"/>
    </row>
    <row r="228" spans="3:5" ht="10.5">
      <c r="C228" s="143"/>
      <c r="D228" s="142"/>
      <c r="E228" s="142"/>
    </row>
    <row r="229" spans="3:5" ht="10.5">
      <c r="C229" s="143"/>
      <c r="D229" s="142"/>
      <c r="E229" s="142"/>
    </row>
    <row r="230" spans="3:5" ht="10.5">
      <c r="C230" s="143"/>
      <c r="D230" s="142"/>
      <c r="E230" s="142"/>
    </row>
    <row r="231" spans="3:5" ht="10.5">
      <c r="C231" s="143"/>
      <c r="D231" s="142"/>
      <c r="E231" s="142"/>
    </row>
    <row r="232" spans="3:5" ht="10.5">
      <c r="C232" s="143"/>
      <c r="D232" s="142"/>
      <c r="E232" s="142"/>
    </row>
    <row r="233" spans="3:5" ht="10.5">
      <c r="C233" s="143"/>
      <c r="D233" s="142"/>
      <c r="E233" s="142"/>
    </row>
    <row r="234" spans="3:5" ht="10.5">
      <c r="C234" s="143"/>
      <c r="D234" s="142"/>
      <c r="E234" s="142"/>
    </row>
    <row r="235" spans="3:5" ht="10.5">
      <c r="C235" s="143"/>
      <c r="D235" s="142"/>
      <c r="E235" s="142"/>
    </row>
    <row r="236" spans="3:5" ht="10.5">
      <c r="C236" s="143"/>
      <c r="D236" s="142"/>
      <c r="E236" s="142"/>
    </row>
    <row r="237" spans="3:5" ht="10.5">
      <c r="C237" s="143"/>
      <c r="D237" s="142"/>
      <c r="E237" s="142"/>
    </row>
    <row r="238" spans="3:5" ht="10.5">
      <c r="C238" s="143"/>
      <c r="D238" s="142"/>
      <c r="E238" s="142"/>
    </row>
    <row r="239" spans="3:5" ht="10.5">
      <c r="C239" s="143"/>
      <c r="D239" s="142"/>
      <c r="E239" s="142"/>
    </row>
    <row r="240" spans="3:5" ht="10.5">
      <c r="C240" s="143"/>
      <c r="D240" s="142"/>
      <c r="E240" s="142"/>
    </row>
    <row r="241" spans="3:5" ht="10.5">
      <c r="C241" s="143"/>
      <c r="D241" s="142"/>
      <c r="E241" s="142"/>
    </row>
    <row r="242" spans="3:5" ht="10.5">
      <c r="C242" s="143"/>
      <c r="D242" s="142"/>
      <c r="E242" s="142"/>
    </row>
    <row r="243" spans="3:5" ht="10.5">
      <c r="C243" s="143"/>
      <c r="D243" s="142"/>
      <c r="E243" s="142"/>
    </row>
    <row r="244" spans="3:5" ht="10.5">
      <c r="C244" s="143"/>
      <c r="D244" s="142"/>
      <c r="E244" s="142"/>
    </row>
    <row r="245" spans="3:5" ht="10.5">
      <c r="C245" s="143"/>
      <c r="D245" s="142"/>
      <c r="E245" s="142"/>
    </row>
    <row r="246" spans="3:5" ht="10.5">
      <c r="C246" s="143"/>
      <c r="D246" s="142"/>
      <c r="E246" s="142"/>
    </row>
    <row r="247" spans="3:5" ht="10.5">
      <c r="C247" s="143"/>
      <c r="D247" s="142"/>
      <c r="E247" s="142"/>
    </row>
    <row r="248" spans="3:5" ht="10.5">
      <c r="C248" s="143"/>
      <c r="D248" s="142"/>
      <c r="E248" s="142"/>
    </row>
    <row r="249" spans="3:5" ht="10.5">
      <c r="C249" s="143"/>
      <c r="D249" s="142"/>
      <c r="E249" s="142"/>
    </row>
    <row r="250" spans="3:5" ht="10.5">
      <c r="C250" s="143"/>
      <c r="D250" s="142"/>
      <c r="E250" s="142"/>
    </row>
    <row r="251" spans="3:5" ht="10.5">
      <c r="C251" s="143"/>
      <c r="D251" s="142"/>
      <c r="E251" s="142"/>
    </row>
    <row r="252" spans="3:5" ht="10.5">
      <c r="C252" s="143"/>
      <c r="D252" s="142"/>
      <c r="E252" s="142"/>
    </row>
    <row r="253" spans="3:5" ht="10.5">
      <c r="C253" s="143"/>
      <c r="D253" s="142"/>
      <c r="E253" s="142"/>
    </row>
    <row r="254" spans="3:5" ht="10.5">
      <c r="C254" s="143"/>
      <c r="D254" s="142"/>
      <c r="E254" s="142"/>
    </row>
    <row r="255" spans="3:5" ht="10.5">
      <c r="C255" s="143"/>
      <c r="D255" s="142"/>
      <c r="E255" s="142"/>
    </row>
    <row r="256" spans="3:5" ht="10.5">
      <c r="C256" s="143"/>
      <c r="D256" s="142"/>
      <c r="E256" s="142"/>
    </row>
    <row r="257" spans="3:5" ht="10.5">
      <c r="C257" s="143"/>
      <c r="D257" s="142"/>
      <c r="E257" s="142"/>
    </row>
    <row r="258" spans="3:5" ht="10.5">
      <c r="C258" s="143"/>
      <c r="D258" s="142"/>
      <c r="E258" s="142"/>
    </row>
    <row r="259" spans="3:5" ht="10.5">
      <c r="C259" s="143"/>
      <c r="D259" s="142"/>
      <c r="E259" s="142"/>
    </row>
    <row r="260" spans="3:5" ht="10.5">
      <c r="C260" s="143"/>
      <c r="D260" s="142"/>
      <c r="E260" s="142"/>
    </row>
    <row r="261" spans="3:5" ht="10.5">
      <c r="C261" s="143"/>
      <c r="D261" s="142"/>
      <c r="E261" s="142"/>
    </row>
    <row r="262" spans="3:5" ht="10.5">
      <c r="C262" s="143"/>
      <c r="D262" s="142"/>
      <c r="E262" s="142"/>
    </row>
    <row r="263" spans="3:5" ht="10.5">
      <c r="C263" s="143"/>
      <c r="D263" s="142"/>
      <c r="E263" s="142"/>
    </row>
    <row r="264" spans="3:5" ht="10.5">
      <c r="C264" s="143"/>
      <c r="D264" s="142"/>
      <c r="E264" s="142"/>
    </row>
    <row r="265" spans="3:5" ht="10.5">
      <c r="C265" s="143"/>
      <c r="D265" s="142"/>
      <c r="E265" s="142"/>
    </row>
    <row r="266" spans="3:5" ht="10.5">
      <c r="C266" s="143"/>
      <c r="D266" s="142"/>
      <c r="E266" s="142"/>
    </row>
    <row r="267" spans="3:5" ht="10.5">
      <c r="C267" s="143"/>
      <c r="D267" s="142"/>
      <c r="E267" s="142"/>
    </row>
    <row r="268" spans="3:5" ht="10.5">
      <c r="C268" s="143"/>
      <c r="D268" s="142"/>
      <c r="E268" s="142"/>
    </row>
    <row r="269" spans="3:5" ht="10.5">
      <c r="C269" s="143"/>
      <c r="D269" s="142"/>
      <c r="E269" s="142"/>
    </row>
    <row r="270" spans="3:5" ht="10.5">
      <c r="C270" s="143"/>
      <c r="D270" s="142"/>
      <c r="E270" s="142"/>
    </row>
    <row r="271" spans="3:5" ht="10.5">
      <c r="C271" s="143"/>
      <c r="D271" s="142"/>
      <c r="E271" s="142"/>
    </row>
    <row r="272" spans="3:5" ht="10.5">
      <c r="C272" s="143"/>
      <c r="D272" s="142"/>
      <c r="E272" s="142"/>
    </row>
    <row r="273" spans="3:5" ht="10.5">
      <c r="C273" s="143"/>
      <c r="D273" s="142"/>
      <c r="E273" s="142"/>
    </row>
    <row r="274" spans="3:5" ht="10.5">
      <c r="C274" s="143"/>
      <c r="D274" s="142"/>
      <c r="E274" s="142"/>
    </row>
    <row r="275" spans="3:5" ht="10.5">
      <c r="C275" s="143"/>
      <c r="D275" s="142"/>
      <c r="E275" s="142"/>
    </row>
    <row r="276" spans="3:5" ht="10.5">
      <c r="C276" s="143"/>
      <c r="D276" s="142"/>
      <c r="E276" s="142"/>
    </row>
    <row r="277" spans="3:5" ht="10.5">
      <c r="C277" s="143"/>
      <c r="D277" s="142"/>
      <c r="E277" s="142"/>
    </row>
    <row r="278" spans="3:5" ht="10.5">
      <c r="C278" s="143"/>
      <c r="D278" s="142"/>
      <c r="E278" s="142"/>
    </row>
    <row r="279" spans="3:5" ht="10.5">
      <c r="C279" s="143"/>
      <c r="D279" s="142"/>
      <c r="E279" s="142"/>
    </row>
    <row r="280" spans="3:5" ht="10.5">
      <c r="C280" s="143"/>
      <c r="D280" s="142"/>
      <c r="E280" s="142"/>
    </row>
    <row r="281" spans="3:5" ht="10.5">
      <c r="C281" s="143"/>
      <c r="D281" s="142"/>
      <c r="E281" s="142"/>
    </row>
    <row r="282" spans="3:5" ht="10.5">
      <c r="C282" s="143"/>
      <c r="D282" s="142"/>
      <c r="E282" s="142"/>
    </row>
    <row r="283" spans="3:5" ht="10.5">
      <c r="C283" s="143"/>
      <c r="D283" s="142"/>
      <c r="E283" s="142"/>
    </row>
    <row r="284" spans="3:5" ht="10.5">
      <c r="C284" s="143"/>
      <c r="D284" s="142"/>
      <c r="E284" s="142"/>
    </row>
    <row r="285" spans="3:5" ht="10.5">
      <c r="C285" s="143"/>
      <c r="D285" s="142"/>
      <c r="E285" s="142"/>
    </row>
    <row r="286" spans="3:5" ht="10.5">
      <c r="C286" s="143"/>
      <c r="D286" s="142"/>
      <c r="E286" s="142"/>
    </row>
    <row r="287" spans="3:5" ht="10.5">
      <c r="C287" s="143"/>
      <c r="D287" s="142"/>
      <c r="E287" s="142"/>
    </row>
    <row r="288" spans="3:5" ht="10.5">
      <c r="C288" s="143"/>
      <c r="D288" s="142"/>
      <c r="E288" s="142"/>
    </row>
    <row r="289" spans="3:5" ht="10.5">
      <c r="C289" s="143"/>
      <c r="D289" s="142"/>
      <c r="E289" s="142"/>
    </row>
    <row r="290" spans="3:5" ht="10.5">
      <c r="C290" s="143"/>
      <c r="D290" s="142"/>
      <c r="E290" s="142"/>
    </row>
    <row r="291" spans="3:5" ht="10.5">
      <c r="C291" s="143"/>
      <c r="D291" s="142"/>
      <c r="E291" s="142"/>
    </row>
    <row r="292" spans="3:5" ht="10.5">
      <c r="C292" s="143"/>
      <c r="D292" s="142"/>
      <c r="E292" s="142"/>
    </row>
    <row r="293" spans="3:5" ht="10.5">
      <c r="C293" s="143"/>
      <c r="D293" s="142"/>
      <c r="E293" s="142"/>
    </row>
    <row r="294" spans="3:5" ht="10.5">
      <c r="C294" s="143"/>
      <c r="D294" s="142"/>
      <c r="E294" s="142"/>
    </row>
    <row r="295" spans="3:5" ht="10.5">
      <c r="C295" s="143"/>
      <c r="D295" s="142"/>
      <c r="E295" s="142"/>
    </row>
    <row r="296" spans="3:5" ht="10.5">
      <c r="C296" s="143"/>
      <c r="D296" s="142"/>
      <c r="E296" s="142"/>
    </row>
    <row r="297" spans="3:5" ht="10.5">
      <c r="C297" s="143"/>
      <c r="D297" s="142"/>
      <c r="E297" s="142"/>
    </row>
    <row r="298" spans="3:5" ht="10.5">
      <c r="C298" s="143"/>
      <c r="D298" s="142"/>
      <c r="E298" s="142"/>
    </row>
    <row r="299" spans="3:5" ht="10.5">
      <c r="C299" s="143"/>
      <c r="D299" s="142"/>
      <c r="E299" s="142"/>
    </row>
    <row r="300" spans="3:5" ht="10.5">
      <c r="C300" s="143"/>
      <c r="D300" s="142"/>
      <c r="E300" s="142"/>
    </row>
    <row r="301" spans="3:5" ht="10.5">
      <c r="C301" s="143"/>
      <c r="D301" s="142"/>
      <c r="E301" s="142"/>
    </row>
    <row r="302" spans="3:5" ht="10.5">
      <c r="C302" s="143"/>
      <c r="D302" s="142"/>
      <c r="E302" s="142"/>
    </row>
    <row r="303" spans="3:5" ht="10.5">
      <c r="C303" s="143"/>
      <c r="D303" s="142"/>
      <c r="E303" s="142"/>
    </row>
    <row r="304" spans="3:5" ht="10.5">
      <c r="C304" s="143"/>
      <c r="D304" s="142"/>
      <c r="E304" s="142"/>
    </row>
    <row r="305" spans="3:5" ht="10.5">
      <c r="C305" s="143"/>
      <c r="D305" s="142"/>
      <c r="E305" s="142"/>
    </row>
    <row r="306" spans="3:5" ht="10.5">
      <c r="C306" s="143"/>
      <c r="D306" s="142"/>
      <c r="E306" s="142"/>
    </row>
    <row r="307" spans="3:5" ht="10.5">
      <c r="C307" s="143"/>
      <c r="D307" s="142"/>
      <c r="E307" s="142"/>
    </row>
    <row r="308" spans="3:5" ht="10.5">
      <c r="C308" s="143"/>
      <c r="D308" s="142"/>
      <c r="E308" s="142"/>
    </row>
    <row r="309" spans="3:5" ht="10.5">
      <c r="C309" s="143"/>
      <c r="D309" s="142"/>
      <c r="E309" s="142"/>
    </row>
    <row r="310" spans="3:5" ht="10.5">
      <c r="C310" s="143"/>
      <c r="D310" s="142"/>
      <c r="E310" s="142"/>
    </row>
    <row r="311" spans="3:5" ht="10.5">
      <c r="C311" s="143"/>
      <c r="D311" s="142"/>
      <c r="E311" s="142"/>
    </row>
    <row r="312" spans="3:5" ht="10.5">
      <c r="C312" s="143"/>
      <c r="D312" s="142"/>
      <c r="E312" s="142"/>
    </row>
    <row r="313" spans="3:5" ht="10.5">
      <c r="C313" s="143"/>
      <c r="D313" s="142"/>
      <c r="E313" s="142"/>
    </row>
    <row r="314" spans="3:5" ht="10.5">
      <c r="C314" s="143"/>
      <c r="D314" s="142"/>
      <c r="E314" s="142"/>
    </row>
    <row r="315" spans="3:5" ht="10.5">
      <c r="C315" s="143"/>
      <c r="D315" s="142"/>
      <c r="E315" s="142"/>
    </row>
    <row r="316" spans="3:5" ht="10.5">
      <c r="C316" s="143"/>
      <c r="D316" s="142"/>
      <c r="E316" s="142"/>
    </row>
    <row r="317" spans="3:5" ht="10.5">
      <c r="C317" s="143"/>
      <c r="D317" s="142"/>
      <c r="E317" s="142"/>
    </row>
    <row r="318" spans="3:5" ht="10.5">
      <c r="C318" s="143"/>
      <c r="D318" s="142"/>
      <c r="E318" s="142"/>
    </row>
    <row r="319" spans="3:5" ht="10.5">
      <c r="C319" s="143"/>
      <c r="D319" s="142"/>
      <c r="E319" s="142"/>
    </row>
    <row r="320" spans="3:5" ht="10.5">
      <c r="C320" s="143"/>
      <c r="D320" s="142"/>
      <c r="E320" s="142"/>
    </row>
    <row r="321" spans="3:5" ht="10.5">
      <c r="C321" s="143"/>
      <c r="D321" s="142"/>
      <c r="E321" s="142"/>
    </row>
    <row r="322" spans="3:5" ht="10.5">
      <c r="C322" s="143"/>
      <c r="D322" s="142"/>
      <c r="E322" s="142"/>
    </row>
    <row r="323" spans="3:5" ht="10.5">
      <c r="C323" s="143"/>
      <c r="D323" s="142"/>
      <c r="E323" s="142"/>
    </row>
    <row r="324" spans="3:5" ht="10.5">
      <c r="C324" s="143"/>
      <c r="D324" s="142"/>
      <c r="E324" s="142"/>
    </row>
    <row r="325" spans="3:5" ht="10.5">
      <c r="C325" s="143"/>
      <c r="D325" s="142"/>
      <c r="E325" s="142"/>
    </row>
    <row r="326" spans="3:5" ht="10.5">
      <c r="C326" s="143"/>
      <c r="D326" s="142"/>
      <c r="E326" s="142"/>
    </row>
    <row r="327" spans="3:5" ht="10.5">
      <c r="C327" s="143"/>
      <c r="D327" s="142"/>
      <c r="E327" s="142"/>
    </row>
    <row r="328" spans="3:5" ht="10.5">
      <c r="C328" s="143"/>
      <c r="D328" s="142"/>
      <c r="E328" s="142"/>
    </row>
    <row r="329" spans="3:5" ht="10.5">
      <c r="C329" s="143"/>
      <c r="D329" s="142"/>
      <c r="E329" s="142"/>
    </row>
    <row r="330" spans="3:5" ht="10.5">
      <c r="C330" s="143"/>
      <c r="D330" s="142"/>
      <c r="E330" s="142"/>
    </row>
    <row r="331" spans="3:5" ht="10.5">
      <c r="C331" s="143"/>
      <c r="D331" s="142"/>
      <c r="E331" s="142"/>
    </row>
    <row r="332" spans="3:5" ht="10.5">
      <c r="C332" s="143"/>
      <c r="D332" s="142"/>
      <c r="E332" s="142"/>
    </row>
    <row r="333" spans="3:5" ht="10.5">
      <c r="C333" s="143"/>
      <c r="D333" s="142"/>
      <c r="E333" s="142"/>
    </row>
    <row r="334" spans="3:5" ht="10.5">
      <c r="C334" s="143"/>
      <c r="D334" s="142"/>
      <c r="E334" s="142"/>
    </row>
    <row r="335" spans="3:5" ht="10.5">
      <c r="C335" s="143"/>
      <c r="D335" s="142"/>
      <c r="E335" s="142"/>
    </row>
    <row r="336" spans="3:5" ht="10.5">
      <c r="C336" s="143"/>
      <c r="D336" s="142"/>
      <c r="E336" s="142"/>
    </row>
    <row r="337" spans="3:5" ht="10.5">
      <c r="C337" s="143"/>
      <c r="D337" s="142"/>
      <c r="E337" s="142"/>
    </row>
    <row r="338" spans="3:5" ht="10.5">
      <c r="C338" s="143"/>
      <c r="D338" s="142"/>
      <c r="E338" s="142"/>
    </row>
    <row r="339" spans="3:5" ht="10.5">
      <c r="C339" s="143"/>
      <c r="D339" s="142"/>
      <c r="E339" s="142"/>
    </row>
    <row r="340" spans="3:5" ht="10.5">
      <c r="C340" s="143"/>
      <c r="D340" s="142"/>
      <c r="E340" s="142"/>
    </row>
    <row r="341" spans="3:5" ht="10.5">
      <c r="C341" s="143"/>
      <c r="D341" s="142"/>
      <c r="E341" s="142"/>
    </row>
    <row r="342" spans="3:5" ht="10.5">
      <c r="C342" s="143"/>
      <c r="D342" s="142"/>
      <c r="E342" s="142"/>
    </row>
    <row r="343" spans="3:5" ht="10.5">
      <c r="C343" s="143"/>
      <c r="D343" s="142"/>
      <c r="E343" s="142"/>
    </row>
    <row r="344" spans="3:5" ht="10.5">
      <c r="C344" s="143"/>
      <c r="D344" s="142"/>
      <c r="E344" s="142"/>
    </row>
    <row r="345" spans="3:5" ht="10.5">
      <c r="C345" s="143"/>
      <c r="D345" s="142"/>
      <c r="E345" s="142"/>
    </row>
    <row r="346" spans="3:5" ht="10.5">
      <c r="C346" s="143"/>
      <c r="D346" s="142"/>
      <c r="E346" s="142"/>
    </row>
    <row r="347" spans="3:5" ht="10.5">
      <c r="C347" s="143"/>
      <c r="D347" s="142"/>
      <c r="E347" s="142"/>
    </row>
    <row r="348" spans="3:5" ht="10.5">
      <c r="C348" s="143"/>
      <c r="D348" s="142"/>
      <c r="E348" s="142"/>
    </row>
    <row r="349" spans="3:5" ht="10.5">
      <c r="C349" s="143"/>
      <c r="D349" s="142"/>
      <c r="E349" s="142"/>
    </row>
    <row r="350" spans="3:5" ht="10.5">
      <c r="C350" s="143"/>
      <c r="D350" s="142"/>
      <c r="E350" s="142"/>
    </row>
    <row r="351" spans="3:5" ht="10.5">
      <c r="C351" s="143"/>
      <c r="D351" s="142"/>
      <c r="E351" s="142"/>
    </row>
    <row r="352" spans="3:5" ht="10.5">
      <c r="C352" s="143"/>
      <c r="D352" s="142"/>
      <c r="E352" s="142"/>
    </row>
    <row r="353" spans="3:5" ht="10.5">
      <c r="C353" s="143"/>
      <c r="D353" s="142"/>
      <c r="E353" s="142"/>
    </row>
    <row r="354" spans="3:5" ht="10.5">
      <c r="C354" s="143"/>
      <c r="D354" s="142"/>
      <c r="E354" s="142"/>
    </row>
    <row r="355" spans="3:5" ht="10.5">
      <c r="C355" s="143"/>
      <c r="D355" s="142"/>
      <c r="E355" s="142"/>
    </row>
    <row r="356" spans="3:5" ht="10.5">
      <c r="C356" s="143"/>
      <c r="D356" s="142"/>
      <c r="E356" s="142"/>
    </row>
    <row r="357" spans="3:5" ht="10.5">
      <c r="C357" s="143"/>
      <c r="D357" s="142"/>
      <c r="E357" s="142"/>
    </row>
    <row r="358" spans="3:5" ht="10.5">
      <c r="C358" s="143"/>
      <c r="D358" s="142"/>
      <c r="E358" s="142"/>
    </row>
    <row r="359" spans="3:5" ht="10.5">
      <c r="C359" s="143"/>
      <c r="D359" s="142"/>
      <c r="E359" s="142"/>
    </row>
    <row r="360" spans="3:5" ht="10.5">
      <c r="C360" s="143"/>
      <c r="D360" s="142"/>
      <c r="E360" s="142"/>
    </row>
    <row r="361" spans="3:5" ht="10.5">
      <c r="C361" s="143"/>
      <c r="D361" s="142"/>
      <c r="E361" s="142"/>
    </row>
    <row r="362" spans="3:5" ht="10.5">
      <c r="C362" s="143"/>
      <c r="D362" s="142"/>
      <c r="E362" s="142"/>
    </row>
    <row r="363" spans="3:5" ht="10.5">
      <c r="C363" s="143"/>
      <c r="D363" s="142"/>
      <c r="E363" s="142"/>
    </row>
    <row r="364" spans="3:5" ht="10.5">
      <c r="C364" s="143"/>
      <c r="D364" s="142"/>
      <c r="E364" s="142"/>
    </row>
    <row r="365" spans="3:5" ht="10.5">
      <c r="C365" s="143"/>
      <c r="D365" s="142"/>
      <c r="E365" s="142"/>
    </row>
    <row r="366" spans="3:5" ht="10.5">
      <c r="C366" s="143"/>
      <c r="D366" s="142"/>
      <c r="E366" s="142"/>
    </row>
    <row r="367" spans="3:5" ht="10.5">
      <c r="C367" s="143"/>
      <c r="D367" s="142"/>
      <c r="E367" s="142"/>
    </row>
    <row r="368" spans="3:5" ht="10.5">
      <c r="C368" s="143"/>
      <c r="D368" s="142"/>
      <c r="E368" s="142"/>
    </row>
    <row r="369" spans="3:5" ht="10.5">
      <c r="C369" s="143"/>
      <c r="D369" s="142"/>
      <c r="E369" s="142"/>
    </row>
    <row r="370" spans="3:5" ht="10.5">
      <c r="C370" s="143"/>
      <c r="D370" s="142"/>
      <c r="E370" s="142"/>
    </row>
    <row r="371" spans="3:5" ht="10.5">
      <c r="C371" s="143"/>
      <c r="D371" s="142"/>
      <c r="E371" s="142"/>
    </row>
    <row r="372" spans="3:5" ht="10.5">
      <c r="C372" s="143"/>
      <c r="D372" s="142"/>
      <c r="E372" s="142"/>
    </row>
    <row r="373" spans="3:5" ht="10.5">
      <c r="C373" s="143"/>
      <c r="D373" s="142"/>
      <c r="E373" s="142"/>
    </row>
    <row r="374" spans="3:5" ht="10.5">
      <c r="C374" s="143"/>
      <c r="D374" s="142"/>
      <c r="E374" s="142"/>
    </row>
    <row r="375" spans="3:5" ht="10.5">
      <c r="C375" s="143"/>
      <c r="D375" s="142"/>
      <c r="E375" s="142"/>
    </row>
    <row r="376" spans="3:5" ht="10.5">
      <c r="C376" s="143"/>
      <c r="D376" s="142"/>
      <c r="E376" s="142"/>
    </row>
    <row r="377" spans="3:5" ht="10.5">
      <c r="C377" s="143"/>
      <c r="D377" s="142"/>
      <c r="E377" s="142"/>
    </row>
    <row r="378" spans="3:5" ht="10.5">
      <c r="C378" s="143"/>
      <c r="D378" s="142"/>
      <c r="E378" s="142"/>
    </row>
    <row r="379" spans="3:5" ht="10.5">
      <c r="C379" s="143"/>
      <c r="D379" s="142"/>
      <c r="E379" s="142"/>
    </row>
    <row r="380" spans="3:5" ht="10.5">
      <c r="C380" s="143"/>
      <c r="D380" s="142"/>
      <c r="E380" s="142"/>
    </row>
    <row r="381" spans="3:5" ht="10.5">
      <c r="C381" s="143"/>
      <c r="D381" s="142"/>
      <c r="E381" s="142"/>
    </row>
    <row r="382" spans="3:5" ht="10.5">
      <c r="C382" s="143"/>
      <c r="D382" s="142"/>
      <c r="E382" s="142"/>
    </row>
    <row r="383" spans="3:5" ht="10.5">
      <c r="C383" s="143"/>
      <c r="D383" s="142"/>
      <c r="E383" s="142"/>
    </row>
    <row r="384" spans="3:5" ht="10.5">
      <c r="C384" s="143"/>
      <c r="D384" s="142"/>
      <c r="E384" s="142"/>
    </row>
    <row r="385" spans="3:5" ht="10.5">
      <c r="C385" s="143"/>
      <c r="D385" s="142"/>
      <c r="E385" s="142"/>
    </row>
    <row r="386" spans="3:5" ht="10.5">
      <c r="C386" s="143"/>
      <c r="D386" s="142"/>
      <c r="E386" s="142"/>
    </row>
    <row r="387" spans="3:5" ht="10.5">
      <c r="C387" s="143"/>
      <c r="D387" s="142"/>
      <c r="E387" s="142"/>
    </row>
    <row r="388" spans="3:5" ht="10.5">
      <c r="C388" s="143"/>
      <c r="D388" s="142"/>
      <c r="E388" s="142"/>
    </row>
    <row r="389" spans="3:5" ht="10.5">
      <c r="C389" s="143"/>
      <c r="D389" s="142"/>
      <c r="E389" s="142"/>
    </row>
    <row r="390" spans="3:5" ht="10.5">
      <c r="C390" s="143"/>
      <c r="D390" s="142"/>
      <c r="E390" s="142"/>
    </row>
    <row r="391" spans="3:5" ht="10.5">
      <c r="C391" s="143"/>
      <c r="D391" s="142"/>
      <c r="E391" s="142"/>
    </row>
    <row r="392" spans="3:5" ht="10.5">
      <c r="C392" s="143"/>
      <c r="D392" s="142"/>
      <c r="E392" s="142"/>
    </row>
    <row r="393" spans="3:5" ht="10.5">
      <c r="C393" s="143"/>
      <c r="D393" s="142"/>
      <c r="E393" s="142"/>
    </row>
    <row r="394" spans="3:5" ht="10.5">
      <c r="C394" s="143"/>
      <c r="D394" s="142"/>
      <c r="E394" s="142"/>
    </row>
    <row r="395" spans="3:5" ht="10.5">
      <c r="C395" s="143"/>
      <c r="D395" s="142"/>
      <c r="E395" s="142"/>
    </row>
    <row r="396" spans="3:5" ht="10.5">
      <c r="C396" s="143"/>
      <c r="D396" s="142"/>
      <c r="E396" s="142"/>
    </row>
    <row r="397" spans="3:5" ht="10.5">
      <c r="C397" s="143"/>
      <c r="D397" s="142"/>
      <c r="E397" s="142"/>
    </row>
    <row r="398" spans="3:5" ht="10.5">
      <c r="C398" s="143"/>
      <c r="D398" s="142"/>
      <c r="E398" s="142"/>
    </row>
    <row r="399" spans="3:5" ht="10.5">
      <c r="C399" s="143"/>
      <c r="D399" s="142"/>
      <c r="E399" s="142"/>
    </row>
    <row r="400" spans="3:5" ht="10.5">
      <c r="C400" s="143"/>
      <c r="D400" s="142"/>
      <c r="E400" s="142"/>
    </row>
    <row r="401" spans="3:5" ht="10.5">
      <c r="C401" s="143"/>
      <c r="D401" s="142"/>
      <c r="E401" s="142"/>
    </row>
    <row r="402" spans="3:5" ht="10.5">
      <c r="C402" s="143"/>
      <c r="D402" s="142"/>
      <c r="E402" s="142"/>
    </row>
    <row r="403" spans="3:5" ht="10.5">
      <c r="C403" s="143"/>
      <c r="D403" s="142"/>
      <c r="E403" s="142"/>
    </row>
    <row r="404" spans="3:5" ht="10.5">
      <c r="C404" s="143"/>
      <c r="D404" s="142"/>
      <c r="E404" s="142"/>
    </row>
    <row r="405" spans="3:5" ht="10.5">
      <c r="C405" s="143"/>
      <c r="D405" s="142"/>
      <c r="E405" s="142"/>
    </row>
    <row r="406" spans="3:5" ht="10.5">
      <c r="C406" s="143"/>
      <c r="D406" s="142"/>
      <c r="E406" s="142"/>
    </row>
    <row r="407" spans="3:5" ht="10.5">
      <c r="C407" s="143"/>
      <c r="D407" s="142"/>
      <c r="E407" s="142"/>
    </row>
    <row r="408" spans="3:5" ht="10.5">
      <c r="C408" s="143"/>
      <c r="D408" s="142"/>
      <c r="E408" s="142"/>
    </row>
    <row r="409" spans="3:5" ht="10.5">
      <c r="C409" s="143"/>
      <c r="D409" s="142"/>
      <c r="E409" s="142"/>
    </row>
    <row r="410" spans="3:5" ht="10.5">
      <c r="C410" s="143"/>
      <c r="D410" s="142"/>
      <c r="E410" s="142"/>
    </row>
    <row r="411" spans="3:5" ht="10.5">
      <c r="C411" s="143"/>
      <c r="D411" s="142"/>
      <c r="E411" s="142"/>
    </row>
    <row r="412" spans="3:5" ht="10.5">
      <c r="C412" s="143"/>
      <c r="D412" s="142"/>
      <c r="E412" s="142"/>
    </row>
    <row r="413" spans="3:5" ht="10.5">
      <c r="C413" s="143"/>
      <c r="D413" s="142"/>
      <c r="E413" s="142"/>
    </row>
    <row r="414" spans="3:5" ht="10.5">
      <c r="C414" s="143"/>
      <c r="D414" s="142"/>
      <c r="E414" s="142"/>
    </row>
    <row r="415" spans="3:5" ht="10.5">
      <c r="C415" s="143"/>
      <c r="D415" s="142"/>
      <c r="E415" s="142"/>
    </row>
    <row r="416" spans="3:5" ht="10.5">
      <c r="C416" s="143"/>
      <c r="D416" s="142"/>
      <c r="E416" s="142"/>
    </row>
    <row r="417" spans="3:5" ht="10.5">
      <c r="C417" s="143"/>
      <c r="D417" s="142"/>
      <c r="E417" s="142"/>
    </row>
    <row r="418" spans="3:5" ht="10.5">
      <c r="C418" s="143"/>
      <c r="D418" s="142"/>
      <c r="E418" s="142"/>
    </row>
    <row r="419" spans="3:5" ht="10.5">
      <c r="C419" s="143"/>
      <c r="D419" s="142"/>
      <c r="E419" s="142"/>
    </row>
    <row r="420" spans="3:5" ht="10.5">
      <c r="C420" s="143"/>
      <c r="D420" s="142"/>
      <c r="E420" s="142"/>
    </row>
    <row r="421" spans="3:5" ht="10.5">
      <c r="C421" s="143"/>
      <c r="D421" s="142"/>
      <c r="E421" s="142"/>
    </row>
    <row r="422" spans="3:5" ht="10.5">
      <c r="C422" s="143"/>
      <c r="D422" s="142"/>
      <c r="E422" s="142"/>
    </row>
    <row r="423" spans="3:5" ht="10.5">
      <c r="C423" s="143"/>
      <c r="D423" s="142"/>
      <c r="E423" s="142"/>
    </row>
    <row r="424" spans="3:5" ht="10.5">
      <c r="C424" s="143"/>
      <c r="D424" s="142"/>
      <c r="E424" s="142"/>
    </row>
    <row r="425" spans="3:5" ht="10.5">
      <c r="C425" s="143"/>
      <c r="D425" s="142"/>
      <c r="E425" s="142"/>
    </row>
    <row r="426" spans="3:5" ht="10.5">
      <c r="C426" s="143"/>
      <c r="D426" s="142"/>
      <c r="E426" s="142"/>
    </row>
    <row r="427" spans="3:5" ht="10.5">
      <c r="C427" s="143"/>
      <c r="D427" s="142"/>
      <c r="E427" s="142"/>
    </row>
    <row r="428" spans="3:5" ht="10.5">
      <c r="C428" s="143"/>
      <c r="D428" s="142"/>
      <c r="E428" s="142"/>
    </row>
    <row r="429" spans="3:5" ht="10.5">
      <c r="C429" s="143"/>
      <c r="D429" s="142"/>
      <c r="E429" s="142"/>
    </row>
    <row r="430" spans="3:5" ht="10.5">
      <c r="C430" s="143"/>
      <c r="D430" s="142"/>
      <c r="E430" s="142"/>
    </row>
    <row r="431" spans="3:5" ht="10.5">
      <c r="C431" s="143"/>
      <c r="D431" s="142"/>
      <c r="E431" s="142"/>
    </row>
    <row r="432" spans="3:5" ht="10.5">
      <c r="C432" s="143"/>
      <c r="D432" s="142"/>
      <c r="E432" s="142"/>
    </row>
    <row r="433" spans="3:5" ht="10.5">
      <c r="C433" s="143"/>
      <c r="D433" s="142"/>
      <c r="E433" s="142"/>
    </row>
    <row r="434" spans="3:5" ht="10.5">
      <c r="C434" s="143"/>
      <c r="D434" s="142"/>
      <c r="E434" s="142"/>
    </row>
    <row r="435" spans="3:5" ht="10.5">
      <c r="C435" s="143"/>
      <c r="D435" s="142"/>
      <c r="E435" s="142"/>
    </row>
    <row r="436" spans="3:5" ht="10.5">
      <c r="C436" s="143"/>
      <c r="D436" s="142"/>
      <c r="E436" s="142"/>
    </row>
    <row r="437" spans="3:5" ht="10.5">
      <c r="C437" s="143"/>
      <c r="D437" s="142"/>
      <c r="E437" s="142"/>
    </row>
    <row r="438" spans="3:5" ht="10.5">
      <c r="C438" s="143"/>
      <c r="D438" s="142"/>
      <c r="E438" s="142"/>
    </row>
    <row r="439" spans="3:5" ht="10.5">
      <c r="C439" s="143"/>
      <c r="D439" s="142"/>
      <c r="E439" s="142"/>
    </row>
    <row r="440" spans="3:5" ht="10.5">
      <c r="C440" s="143"/>
      <c r="D440" s="142"/>
      <c r="E440" s="142"/>
    </row>
    <row r="441" spans="3:5" ht="10.5">
      <c r="C441" s="143"/>
      <c r="D441" s="142"/>
      <c r="E441" s="142"/>
    </row>
    <row r="442" spans="3:5" ht="10.5">
      <c r="C442" s="143"/>
      <c r="D442" s="142"/>
      <c r="E442" s="142"/>
    </row>
    <row r="443" spans="3:5" ht="10.5">
      <c r="C443" s="143"/>
      <c r="D443" s="142"/>
      <c r="E443" s="142"/>
    </row>
    <row r="444" spans="3:5" ht="10.5">
      <c r="C444" s="143"/>
      <c r="D444" s="142"/>
      <c r="E444" s="142"/>
    </row>
    <row r="445" spans="3:5" ht="10.5">
      <c r="C445" s="143"/>
      <c r="D445" s="142"/>
      <c r="E445" s="142"/>
    </row>
    <row r="446" spans="3:5" ht="10.5">
      <c r="C446" s="143"/>
      <c r="D446" s="142"/>
      <c r="E446" s="142"/>
    </row>
    <row r="447" spans="3:5" ht="10.5">
      <c r="C447" s="143"/>
      <c r="D447" s="142"/>
      <c r="E447" s="142"/>
    </row>
    <row r="448" spans="3:5" ht="10.5">
      <c r="C448" s="143"/>
      <c r="D448" s="142"/>
      <c r="E448" s="142"/>
    </row>
    <row r="449" spans="3:5" ht="10.5">
      <c r="C449" s="143"/>
      <c r="D449" s="142"/>
      <c r="E449" s="142"/>
    </row>
    <row r="450" spans="3:5" ht="10.5">
      <c r="C450" s="143"/>
      <c r="D450" s="142"/>
      <c r="E450" s="142"/>
    </row>
    <row r="451" spans="3:5" ht="10.5">
      <c r="C451" s="143"/>
      <c r="D451" s="142"/>
      <c r="E451" s="142"/>
    </row>
    <row r="452" spans="3:5" ht="10.5">
      <c r="C452" s="143"/>
      <c r="D452" s="142"/>
      <c r="E452" s="142"/>
    </row>
    <row r="453" spans="3:5" ht="10.5">
      <c r="C453" s="143"/>
      <c r="D453" s="142"/>
      <c r="E453" s="142"/>
    </row>
    <row r="454" spans="3:5" ht="10.5">
      <c r="C454" s="143"/>
      <c r="D454" s="142"/>
      <c r="E454" s="142"/>
    </row>
    <row r="455" spans="3:5" ht="10.5">
      <c r="C455" s="143"/>
      <c r="D455" s="142"/>
      <c r="E455" s="142"/>
    </row>
    <row r="456" spans="3:5" ht="10.5">
      <c r="C456" s="143"/>
      <c r="D456" s="142"/>
      <c r="E456" s="142"/>
    </row>
    <row r="457" spans="3:5" ht="10.5">
      <c r="C457" s="143"/>
      <c r="D457" s="142"/>
      <c r="E457" s="142"/>
    </row>
    <row r="458" spans="3:5" ht="10.5">
      <c r="C458" s="143"/>
      <c r="D458" s="142"/>
      <c r="E458" s="142"/>
    </row>
    <row r="459" spans="3:5" ht="10.5">
      <c r="C459" s="143"/>
      <c r="D459" s="142"/>
      <c r="E459" s="142"/>
    </row>
    <row r="460" spans="3:5" ht="10.5">
      <c r="C460" s="143"/>
      <c r="D460" s="142"/>
      <c r="E460" s="142"/>
    </row>
    <row r="461" spans="3:5" ht="10.5">
      <c r="C461" s="143"/>
      <c r="D461" s="142"/>
      <c r="E461" s="142"/>
    </row>
    <row r="462" spans="3:5" ht="10.5">
      <c r="C462" s="143"/>
      <c r="D462" s="142"/>
      <c r="E462" s="142"/>
    </row>
    <row r="463" spans="3:5" ht="10.5">
      <c r="C463" s="143"/>
      <c r="D463" s="142"/>
      <c r="E463" s="142"/>
    </row>
    <row r="464" spans="3:5" ht="10.5">
      <c r="C464" s="143"/>
      <c r="D464" s="142"/>
      <c r="E464" s="142"/>
    </row>
    <row r="465" spans="3:5" ht="10.5">
      <c r="C465" s="143"/>
      <c r="D465" s="142"/>
      <c r="E465" s="142"/>
    </row>
    <row r="466" spans="3:5" ht="10.5">
      <c r="C466" s="143"/>
      <c r="D466" s="142"/>
      <c r="E466" s="142"/>
    </row>
    <row r="467" spans="3:5" ht="10.5">
      <c r="C467" s="143"/>
      <c r="D467" s="142"/>
      <c r="E467" s="142"/>
    </row>
    <row r="468" spans="3:5" ht="10.5">
      <c r="C468" s="143"/>
      <c r="D468" s="142"/>
      <c r="E468" s="142"/>
    </row>
    <row r="469" spans="3:5" ht="10.5">
      <c r="C469" s="143"/>
      <c r="D469" s="142"/>
      <c r="E469" s="142"/>
    </row>
    <row r="470" spans="3:5" ht="10.5">
      <c r="C470" s="143"/>
      <c r="D470" s="142"/>
      <c r="E470" s="142"/>
    </row>
    <row r="471" spans="3:5" ht="10.5">
      <c r="C471" s="143"/>
      <c r="D471" s="142"/>
      <c r="E471" s="142"/>
    </row>
    <row r="472" spans="3:5" ht="10.5">
      <c r="C472" s="143"/>
      <c r="D472" s="142"/>
      <c r="E472" s="142"/>
    </row>
    <row r="473" spans="3:5" ht="10.5">
      <c r="C473" s="143"/>
      <c r="D473" s="142"/>
      <c r="E473" s="142"/>
    </row>
    <row r="474" spans="3:5" ht="10.5">
      <c r="C474" s="143"/>
      <c r="D474" s="142"/>
      <c r="E474" s="142"/>
    </row>
    <row r="475" spans="3:5" ht="10.5">
      <c r="C475" s="143"/>
      <c r="D475" s="142"/>
      <c r="E475" s="142"/>
    </row>
    <row r="476" spans="3:5" ht="10.5">
      <c r="C476" s="143"/>
      <c r="D476" s="142"/>
      <c r="E476" s="142"/>
    </row>
    <row r="477" spans="3:5" ht="10.5">
      <c r="C477" s="143"/>
      <c r="D477" s="142"/>
      <c r="E477" s="142"/>
    </row>
    <row r="478" spans="3:5" ht="10.5">
      <c r="C478" s="143"/>
      <c r="D478" s="142"/>
      <c r="E478" s="142"/>
    </row>
    <row r="479" spans="3:5" ht="10.5">
      <c r="C479" s="143"/>
      <c r="D479" s="142"/>
      <c r="E479" s="142"/>
    </row>
    <row r="480" spans="3:5" ht="10.5">
      <c r="C480" s="143"/>
      <c r="D480" s="142"/>
      <c r="E480" s="142"/>
    </row>
    <row r="481" spans="3:5" ht="10.5">
      <c r="C481" s="143"/>
      <c r="D481" s="142"/>
      <c r="E481" s="142"/>
    </row>
    <row r="482" spans="3:5" ht="10.5">
      <c r="C482" s="143"/>
      <c r="D482" s="142"/>
      <c r="E482" s="142"/>
    </row>
    <row r="483" spans="3:5" ht="10.5">
      <c r="C483" s="143"/>
      <c r="D483" s="142"/>
      <c r="E483" s="142"/>
    </row>
    <row r="484" spans="3:5" ht="10.5">
      <c r="C484" s="143"/>
      <c r="D484" s="142"/>
      <c r="E484" s="142"/>
    </row>
    <row r="485" spans="3:5" ht="10.5">
      <c r="C485" s="143"/>
      <c r="D485" s="142"/>
      <c r="E485" s="142"/>
    </row>
    <row r="486" spans="3:5" ht="10.5">
      <c r="C486" s="143"/>
      <c r="D486" s="142"/>
      <c r="E486" s="142"/>
    </row>
    <row r="487" spans="3:5" ht="10.5">
      <c r="C487" s="143"/>
      <c r="D487" s="142"/>
      <c r="E487" s="142"/>
    </row>
    <row r="488" spans="3:5" ht="10.5">
      <c r="C488" s="143"/>
      <c r="D488" s="142"/>
      <c r="E488" s="142"/>
    </row>
    <row r="489" spans="3:5" ht="10.5">
      <c r="C489" s="143"/>
      <c r="D489" s="142"/>
      <c r="E489" s="142"/>
    </row>
    <row r="490" spans="3:5" ht="10.5">
      <c r="C490" s="143"/>
      <c r="D490" s="142"/>
      <c r="E490" s="142"/>
    </row>
    <row r="491" spans="3:5" ht="10.5">
      <c r="C491" s="143"/>
      <c r="D491" s="142"/>
      <c r="E491" s="142"/>
    </row>
    <row r="492" spans="3:5" ht="10.5">
      <c r="C492" s="143"/>
      <c r="D492" s="142"/>
      <c r="E492" s="142"/>
    </row>
    <row r="493" spans="3:5" ht="10.5">
      <c r="C493" s="143"/>
      <c r="D493" s="142"/>
      <c r="E493" s="142"/>
    </row>
    <row r="494" spans="3:5" ht="10.5">
      <c r="C494" s="143"/>
      <c r="D494" s="142"/>
      <c r="E494" s="142"/>
    </row>
    <row r="495" spans="3:5" ht="10.5">
      <c r="C495" s="143"/>
      <c r="D495" s="142"/>
      <c r="E495" s="142"/>
    </row>
    <row r="496" spans="3:5" ht="10.5">
      <c r="C496" s="143"/>
      <c r="D496" s="142"/>
      <c r="E496" s="142"/>
    </row>
    <row r="497" spans="3:5" ht="10.5">
      <c r="C497" s="143"/>
      <c r="D497" s="142"/>
      <c r="E497" s="142"/>
    </row>
    <row r="498" spans="3:5" ht="10.5">
      <c r="C498" s="143"/>
      <c r="D498" s="142"/>
      <c r="E498" s="142"/>
    </row>
    <row r="499" spans="3:5" ht="10.5">
      <c r="C499" s="143"/>
      <c r="D499" s="142"/>
      <c r="E499" s="142"/>
    </row>
    <row r="500" spans="3:5" ht="10.5">
      <c r="C500" s="143"/>
      <c r="D500" s="142"/>
      <c r="E500" s="142"/>
    </row>
    <row r="501" spans="3:5" ht="10.5">
      <c r="C501" s="143"/>
      <c r="D501" s="142"/>
      <c r="E501" s="142"/>
    </row>
    <row r="502" spans="3:5" ht="10.5">
      <c r="C502" s="143"/>
      <c r="D502" s="142"/>
      <c r="E502" s="142"/>
    </row>
    <row r="503" spans="3:5" ht="10.5">
      <c r="C503" s="143"/>
      <c r="D503" s="142"/>
      <c r="E503" s="142"/>
    </row>
    <row r="504" spans="3:5" ht="10.5">
      <c r="C504" s="143"/>
      <c r="D504" s="142"/>
      <c r="E504" s="142"/>
    </row>
    <row r="505" spans="3:5" ht="10.5">
      <c r="C505" s="143"/>
      <c r="D505" s="142"/>
      <c r="E505" s="142"/>
    </row>
    <row r="506" spans="3:5" ht="10.5">
      <c r="C506" s="143"/>
      <c r="D506" s="142"/>
      <c r="E506" s="142"/>
    </row>
    <row r="507" spans="3:5" ht="10.5">
      <c r="C507" s="143"/>
      <c r="D507" s="142"/>
      <c r="E507" s="142"/>
    </row>
    <row r="508" spans="3:5" ht="10.5">
      <c r="C508" s="143"/>
      <c r="D508" s="142"/>
      <c r="E508" s="142"/>
    </row>
    <row r="509" spans="3:5" ht="10.5">
      <c r="C509" s="143"/>
      <c r="D509" s="142"/>
      <c r="E509" s="142"/>
    </row>
    <row r="510" spans="3:5" ht="10.5">
      <c r="C510" s="143"/>
      <c r="D510" s="142"/>
      <c r="E510" s="142"/>
    </row>
    <row r="511" spans="3:5" ht="10.5">
      <c r="C511" s="143"/>
      <c r="D511" s="142"/>
      <c r="E511" s="142"/>
    </row>
    <row r="512" spans="3:5" ht="10.5">
      <c r="C512" s="143"/>
      <c r="D512" s="142"/>
      <c r="E512" s="142"/>
    </row>
    <row r="513" spans="3:5" ht="10.5">
      <c r="C513" s="143"/>
      <c r="D513" s="142"/>
      <c r="E513" s="142"/>
    </row>
    <row r="514" spans="3:5" ht="10.5">
      <c r="C514" s="143"/>
      <c r="D514" s="142"/>
      <c r="E514" s="142"/>
    </row>
    <row r="515" spans="3:5" ht="10.5">
      <c r="C515" s="143"/>
      <c r="D515" s="142"/>
      <c r="E515" s="142"/>
    </row>
    <row r="516" spans="3:5" ht="10.5">
      <c r="C516" s="143"/>
      <c r="D516" s="142"/>
      <c r="E516" s="142"/>
    </row>
    <row r="517" spans="3:5" ht="10.5">
      <c r="C517" s="143"/>
      <c r="D517" s="142"/>
      <c r="E517" s="142"/>
    </row>
    <row r="518" spans="3:5" ht="10.5">
      <c r="C518" s="143"/>
      <c r="D518" s="142"/>
      <c r="E518" s="142"/>
    </row>
    <row r="519" spans="3:5" ht="10.5">
      <c r="C519" s="143"/>
      <c r="D519" s="142"/>
      <c r="E519" s="142"/>
    </row>
    <row r="520" spans="3:5" ht="10.5">
      <c r="C520" s="143"/>
      <c r="D520" s="142"/>
      <c r="E520" s="142"/>
    </row>
    <row r="521" spans="3:5" ht="10.5">
      <c r="C521" s="143"/>
      <c r="D521" s="142"/>
      <c r="E521" s="142"/>
    </row>
    <row r="522" spans="3:5" ht="10.5">
      <c r="C522" s="143"/>
      <c r="D522" s="142"/>
      <c r="E522" s="142"/>
    </row>
    <row r="523" spans="3:5" ht="10.5">
      <c r="C523" s="143"/>
      <c r="D523" s="142"/>
      <c r="E523" s="142"/>
    </row>
    <row r="524" spans="3:5" ht="10.5">
      <c r="C524" s="143"/>
      <c r="D524" s="142"/>
      <c r="E524" s="142"/>
    </row>
    <row r="525" spans="3:5" ht="10.5">
      <c r="C525" s="143"/>
      <c r="D525" s="142"/>
      <c r="E525" s="142"/>
    </row>
    <row r="526" spans="3:5" ht="10.5">
      <c r="C526" s="143"/>
      <c r="D526" s="142"/>
      <c r="E526" s="142"/>
    </row>
    <row r="527" spans="3:5" ht="10.5">
      <c r="C527" s="143"/>
      <c r="D527" s="142"/>
      <c r="E527" s="142"/>
    </row>
    <row r="528" spans="3:5" ht="10.5">
      <c r="C528" s="143"/>
      <c r="D528" s="142"/>
      <c r="E528" s="142"/>
    </row>
    <row r="529" spans="3:5" ht="10.5">
      <c r="C529" s="143"/>
      <c r="D529" s="142"/>
      <c r="E529" s="142"/>
    </row>
    <row r="530" spans="3:5" ht="10.5">
      <c r="C530" s="143"/>
      <c r="D530" s="142"/>
      <c r="E530" s="142"/>
    </row>
    <row r="531" spans="3:5" ht="10.5">
      <c r="C531" s="143"/>
      <c r="D531" s="142"/>
      <c r="E531" s="142"/>
    </row>
    <row r="532" spans="3:5" ht="10.5">
      <c r="C532" s="143"/>
      <c r="D532" s="142"/>
      <c r="E532" s="142"/>
    </row>
    <row r="533" spans="3:5" ht="10.5">
      <c r="C533" s="143"/>
      <c r="D533" s="142"/>
      <c r="E533" s="142"/>
    </row>
    <row r="534" spans="3:5" ht="10.5">
      <c r="C534" s="143"/>
      <c r="D534" s="142"/>
      <c r="E534" s="142"/>
    </row>
    <row r="535" spans="3:5" ht="10.5">
      <c r="C535" s="143"/>
      <c r="D535" s="142"/>
      <c r="E535" s="142"/>
    </row>
    <row r="536" spans="3:5" ht="10.5">
      <c r="C536" s="143"/>
      <c r="D536" s="142"/>
      <c r="E536" s="142"/>
    </row>
    <row r="537" spans="3:5" ht="10.5">
      <c r="C537" s="143"/>
      <c r="D537" s="142"/>
      <c r="E537" s="142"/>
    </row>
    <row r="538" spans="3:5" ht="10.5">
      <c r="C538" s="143"/>
      <c r="D538" s="142"/>
      <c r="E538" s="142"/>
    </row>
    <row r="539" spans="3:5" ht="10.5">
      <c r="C539" s="142"/>
      <c r="D539" s="142"/>
      <c r="E539" s="142"/>
    </row>
    <row r="540" spans="3:5" ht="10.5">
      <c r="C540" s="142"/>
      <c r="D540" s="142"/>
      <c r="E540" s="142"/>
    </row>
    <row r="541" spans="3:5" ht="10.5">
      <c r="C541" s="142"/>
      <c r="D541" s="142"/>
      <c r="E541" s="142"/>
    </row>
    <row r="542" spans="3:5" ht="10.5">
      <c r="C542" s="142"/>
      <c r="D542" s="142"/>
      <c r="E542" s="142"/>
    </row>
    <row r="543" spans="3:5" ht="10.5">
      <c r="C543" s="142"/>
      <c r="D543" s="142"/>
      <c r="E543" s="142"/>
    </row>
    <row r="544" spans="3:5" ht="10.5">
      <c r="C544" s="142"/>
      <c r="D544" s="142"/>
      <c r="E544" s="142"/>
    </row>
    <row r="545" spans="3:5" ht="10.5">
      <c r="C545" s="142"/>
      <c r="D545" s="142"/>
      <c r="E545" s="142"/>
    </row>
    <row r="546" spans="3:5" ht="10.5">
      <c r="C546" s="142"/>
      <c r="D546" s="142"/>
      <c r="E546" s="142"/>
    </row>
    <row r="547" spans="3:5" ht="10.5">
      <c r="C547" s="142"/>
      <c r="D547" s="142"/>
      <c r="E547" s="142"/>
    </row>
    <row r="548" spans="3:5" ht="10.5">
      <c r="C548" s="142"/>
      <c r="D548" s="142"/>
      <c r="E548" s="142"/>
    </row>
    <row r="549" spans="3:5" ht="10.5">
      <c r="C549" s="142"/>
      <c r="D549" s="142"/>
      <c r="E549" s="142"/>
    </row>
    <row r="550" spans="3:5" ht="10.5">
      <c r="C550" s="142"/>
      <c r="D550" s="142"/>
      <c r="E550" s="142"/>
    </row>
    <row r="551" spans="3:5" ht="10.5">
      <c r="C551" s="142"/>
      <c r="D551" s="142"/>
      <c r="E551" s="142"/>
    </row>
    <row r="552" spans="3:5" ht="10.5">
      <c r="C552" s="142"/>
      <c r="D552" s="142"/>
      <c r="E552" s="142"/>
    </row>
    <row r="553" spans="3:5" ht="10.5">
      <c r="C553" s="142"/>
      <c r="D553" s="142"/>
      <c r="E553" s="142"/>
    </row>
    <row r="554" spans="3:5" ht="10.5">
      <c r="C554" s="142"/>
      <c r="D554" s="142"/>
      <c r="E554" s="142"/>
    </row>
    <row r="555" spans="3:5" ht="10.5">
      <c r="C555" s="142"/>
      <c r="D555" s="142"/>
      <c r="E555" s="142"/>
    </row>
    <row r="556" spans="3:5" ht="10.5">
      <c r="C556" s="142"/>
      <c r="D556" s="142"/>
      <c r="E556" s="142"/>
    </row>
    <row r="557" spans="3:5" ht="10.5">
      <c r="C557" s="142"/>
      <c r="D557" s="142"/>
      <c r="E557" s="142"/>
    </row>
    <row r="558" spans="3:5" ht="10.5">
      <c r="C558" s="142"/>
      <c r="D558" s="142"/>
      <c r="E558" s="142"/>
    </row>
    <row r="559" spans="3:5" ht="10.5">
      <c r="C559" s="142"/>
      <c r="D559" s="142"/>
      <c r="E559" s="142"/>
    </row>
    <row r="560" spans="3:5" ht="10.5">
      <c r="C560" s="142"/>
      <c r="D560" s="142"/>
      <c r="E560" s="142"/>
    </row>
    <row r="561" spans="3:5" ht="10.5">
      <c r="C561" s="142"/>
      <c r="D561" s="142"/>
      <c r="E561" s="142"/>
    </row>
    <row r="562" spans="3:5" ht="10.5">
      <c r="C562" s="142"/>
      <c r="D562" s="142"/>
      <c r="E562" s="142"/>
    </row>
    <row r="563" spans="3:5" ht="10.5">
      <c r="C563" s="142"/>
      <c r="D563" s="142"/>
      <c r="E563" s="142"/>
    </row>
    <row r="564" spans="3:5" ht="10.5">
      <c r="C564" s="142"/>
      <c r="D564" s="142"/>
      <c r="E564" s="142"/>
    </row>
    <row r="565" spans="3:5" ht="10.5">
      <c r="C565" s="142"/>
      <c r="D565" s="142"/>
      <c r="E565" s="142"/>
    </row>
    <row r="566" spans="3:5" ht="10.5">
      <c r="C566" s="142"/>
      <c r="D566" s="142"/>
      <c r="E566" s="142"/>
    </row>
    <row r="567" spans="3:5" ht="10.5">
      <c r="C567" s="142"/>
      <c r="D567" s="142"/>
      <c r="E567" s="142"/>
    </row>
    <row r="568" spans="3:5" ht="10.5">
      <c r="C568" s="142"/>
      <c r="D568" s="142"/>
      <c r="E568" s="142"/>
    </row>
    <row r="569" spans="3:5" ht="10.5">
      <c r="C569" s="142"/>
      <c r="D569" s="142"/>
      <c r="E569" s="142"/>
    </row>
    <row r="570" spans="3:5" ht="10.5">
      <c r="C570" s="142"/>
      <c r="D570" s="142"/>
      <c r="E570" s="142"/>
    </row>
    <row r="571" spans="3:5" ht="10.5">
      <c r="C571" s="142"/>
      <c r="D571" s="142"/>
      <c r="E571" s="142"/>
    </row>
    <row r="572" spans="3:5" ht="10.5">
      <c r="C572" s="142"/>
      <c r="D572" s="142"/>
      <c r="E572" s="142"/>
    </row>
    <row r="573" spans="3:5" ht="10.5">
      <c r="C573" s="142"/>
      <c r="D573" s="142"/>
      <c r="E573" s="142"/>
    </row>
    <row r="574" spans="3:5" ht="10.5">
      <c r="C574" s="142"/>
      <c r="D574" s="142"/>
      <c r="E574" s="142"/>
    </row>
    <row r="575" spans="3:5" ht="10.5">
      <c r="C575" s="142"/>
      <c r="D575" s="142"/>
      <c r="E575" s="142"/>
    </row>
    <row r="576" spans="3:5" ht="10.5">
      <c r="C576" s="142"/>
      <c r="D576" s="142"/>
      <c r="E576" s="142"/>
    </row>
    <row r="577" spans="3:5" ht="10.5">
      <c r="C577" s="142"/>
      <c r="D577" s="142"/>
      <c r="E577" s="142"/>
    </row>
    <row r="578" spans="3:5" ht="10.5">
      <c r="C578" s="142"/>
      <c r="D578" s="142"/>
      <c r="E578" s="142"/>
    </row>
    <row r="579" spans="3:5" ht="10.5">
      <c r="C579" s="142"/>
      <c r="D579" s="142"/>
      <c r="E579" s="142"/>
    </row>
    <row r="580" spans="3:5" ht="10.5">
      <c r="C580" s="142"/>
      <c r="D580" s="142"/>
      <c r="E580" s="142"/>
    </row>
    <row r="581" spans="3:5" ht="10.5">
      <c r="C581" s="142"/>
      <c r="D581" s="142"/>
      <c r="E581" s="142"/>
    </row>
    <row r="582" spans="3:5" ht="10.5">
      <c r="C582" s="142"/>
      <c r="D582" s="142"/>
      <c r="E582" s="142"/>
    </row>
    <row r="583" spans="3:5" ht="10.5">
      <c r="C583" s="142"/>
      <c r="D583" s="142"/>
      <c r="E583" s="142"/>
    </row>
    <row r="584" spans="3:5" ht="10.5">
      <c r="C584" s="142"/>
      <c r="D584" s="142"/>
      <c r="E584" s="142"/>
    </row>
    <row r="585" spans="3:5" ht="10.5">
      <c r="C585" s="142"/>
      <c r="D585" s="142"/>
      <c r="E585" s="142"/>
    </row>
    <row r="586" spans="3:5" ht="10.5">
      <c r="C586" s="142"/>
      <c r="D586" s="142"/>
      <c r="E586" s="142"/>
    </row>
    <row r="587" spans="3:5" ht="10.5">
      <c r="C587" s="142"/>
      <c r="D587" s="142"/>
      <c r="E587" s="142"/>
    </row>
    <row r="588" spans="3:5" ht="10.5">
      <c r="C588" s="142"/>
      <c r="D588" s="142"/>
      <c r="E588" s="142"/>
    </row>
    <row r="589" spans="3:5" ht="10.5">
      <c r="C589" s="142"/>
      <c r="D589" s="142"/>
      <c r="E589" s="142"/>
    </row>
    <row r="590" spans="3:5" ht="10.5">
      <c r="C590" s="142"/>
      <c r="D590" s="142"/>
      <c r="E590" s="142"/>
    </row>
    <row r="591" spans="3:5" ht="10.5">
      <c r="C591" s="142"/>
      <c r="D591" s="142"/>
      <c r="E591" s="142"/>
    </row>
    <row r="592" spans="3:5" ht="10.5">
      <c r="C592" s="142"/>
      <c r="D592" s="142"/>
      <c r="E592" s="142"/>
    </row>
    <row r="593" spans="3:5" ht="10.5">
      <c r="C593" s="142"/>
      <c r="D593" s="142"/>
      <c r="E593" s="142"/>
    </row>
    <row r="594" spans="3:5" ht="10.5">
      <c r="C594" s="142"/>
      <c r="D594" s="142"/>
      <c r="E594" s="142"/>
    </row>
    <row r="595" spans="3:5" ht="10.5">
      <c r="C595" s="142"/>
      <c r="D595" s="142"/>
      <c r="E595" s="142"/>
    </row>
    <row r="596" spans="3:5" ht="10.5">
      <c r="C596" s="142"/>
      <c r="D596" s="142"/>
      <c r="E596" s="142"/>
    </row>
    <row r="597" spans="3:5" ht="10.5">
      <c r="C597" s="142"/>
      <c r="D597" s="142"/>
      <c r="E597" s="142"/>
    </row>
    <row r="598" spans="3:5" ht="10.5">
      <c r="C598" s="142"/>
      <c r="D598" s="142"/>
      <c r="E598" s="142"/>
    </row>
    <row r="599" spans="3:5" ht="10.5">
      <c r="C599" s="142"/>
      <c r="D599" s="142"/>
      <c r="E599" s="142"/>
    </row>
    <row r="600" spans="3:5" ht="10.5">
      <c r="C600" s="142"/>
      <c r="D600" s="142"/>
      <c r="E600" s="142"/>
    </row>
    <row r="601" spans="3:5" ht="10.5">
      <c r="C601" s="142"/>
      <c r="D601" s="142"/>
      <c r="E601" s="142"/>
    </row>
    <row r="602" spans="3:5" ht="10.5">
      <c r="C602" s="142"/>
      <c r="D602" s="142"/>
      <c r="E602" s="142"/>
    </row>
    <row r="603" spans="3:5" ht="10.5">
      <c r="C603" s="142"/>
      <c r="D603" s="142"/>
      <c r="E603" s="142"/>
    </row>
    <row r="604" spans="3:5" ht="10.5">
      <c r="C604" s="142"/>
      <c r="D604" s="142"/>
      <c r="E604" s="142"/>
    </row>
    <row r="605" spans="3:5" ht="10.5">
      <c r="C605" s="142"/>
      <c r="D605" s="142"/>
      <c r="E605" s="142"/>
    </row>
    <row r="606" spans="3:5" ht="10.5">
      <c r="C606" s="142"/>
      <c r="D606" s="142"/>
      <c r="E606" s="142"/>
    </row>
    <row r="607" spans="3:5" ht="10.5">
      <c r="C607" s="142"/>
      <c r="D607" s="142"/>
      <c r="E607" s="142"/>
    </row>
    <row r="608" spans="3:5" ht="10.5">
      <c r="C608" s="142"/>
      <c r="D608" s="142"/>
      <c r="E608" s="142"/>
    </row>
    <row r="609" spans="3:5" ht="10.5">
      <c r="C609" s="142"/>
      <c r="D609" s="142"/>
      <c r="E609" s="142"/>
    </row>
    <row r="610" spans="3:5" ht="10.5">
      <c r="C610" s="142"/>
      <c r="D610" s="142"/>
      <c r="E610" s="142"/>
    </row>
    <row r="611" spans="3:5" ht="10.5">
      <c r="C611" s="142"/>
      <c r="D611" s="142"/>
      <c r="E611" s="142"/>
    </row>
    <row r="612" spans="3:5" ht="10.5">
      <c r="C612" s="142"/>
      <c r="D612" s="142"/>
      <c r="E612" s="142"/>
    </row>
    <row r="613" spans="3:5" ht="10.5">
      <c r="C613" s="142"/>
      <c r="D613" s="142"/>
      <c r="E613" s="142"/>
    </row>
    <row r="614" spans="3:5" ht="10.5">
      <c r="C614" s="142"/>
      <c r="D614" s="142"/>
      <c r="E614" s="142"/>
    </row>
    <row r="615" spans="3:5" ht="10.5">
      <c r="C615" s="142"/>
      <c r="D615" s="142"/>
      <c r="E615" s="142"/>
    </row>
    <row r="616" spans="3:5" ht="10.5">
      <c r="C616" s="142"/>
      <c r="D616" s="142"/>
      <c r="E616" s="142"/>
    </row>
    <row r="617" spans="3:5" ht="10.5">
      <c r="C617" s="142"/>
      <c r="D617" s="142"/>
      <c r="E617" s="142"/>
    </row>
    <row r="618" spans="3:5" ht="10.5">
      <c r="C618" s="142"/>
      <c r="D618" s="142"/>
      <c r="E618" s="142"/>
    </row>
    <row r="619" spans="3:5" ht="10.5">
      <c r="C619" s="142"/>
      <c r="D619" s="142"/>
      <c r="E619" s="142"/>
    </row>
    <row r="620" spans="3:5" ht="10.5">
      <c r="C620" s="142"/>
      <c r="D620" s="142"/>
      <c r="E620" s="142"/>
    </row>
  </sheetData>
  <sheetProtection password="E040" sheet="1" objects="1" scenarios="1"/>
  <mergeCells count="50">
    <mergeCell ref="J6:K6"/>
    <mergeCell ref="C8:H8"/>
    <mergeCell ref="C7:I7"/>
    <mergeCell ref="A6:B6"/>
    <mergeCell ref="C6:D6"/>
    <mergeCell ref="E6:G6"/>
    <mergeCell ref="A8:B8"/>
    <mergeCell ref="H6:I6"/>
    <mergeCell ref="C80:D80"/>
    <mergeCell ref="A89:F89"/>
    <mergeCell ref="E82:F82"/>
    <mergeCell ref="C85:E85"/>
    <mergeCell ref="C86:E86"/>
    <mergeCell ref="C30:D30"/>
    <mergeCell ref="A77:F77"/>
    <mergeCell ref="E112:F112"/>
    <mergeCell ref="C103:H103"/>
    <mergeCell ref="A93:D93"/>
    <mergeCell ref="A97:C97"/>
    <mergeCell ref="A95:C95"/>
    <mergeCell ref="A101:C101"/>
    <mergeCell ref="A99:C99"/>
    <mergeCell ref="D111:J111"/>
    <mergeCell ref="E13:F13"/>
    <mergeCell ref="H13:K13"/>
    <mergeCell ref="E10:F10"/>
    <mergeCell ref="E11:F11"/>
    <mergeCell ref="I10:I11"/>
    <mergeCell ref="J10:J11"/>
    <mergeCell ref="B113:C113"/>
    <mergeCell ref="A109:C109"/>
    <mergeCell ref="A111:C111"/>
    <mergeCell ref="C104:D104"/>
    <mergeCell ref="C105:D105"/>
    <mergeCell ref="D109:H109"/>
    <mergeCell ref="C106:D106"/>
    <mergeCell ref="M3:P3"/>
    <mergeCell ref="F3:G3"/>
    <mergeCell ref="I3:J3"/>
    <mergeCell ref="B79:D79"/>
    <mergeCell ref="O7:R8"/>
    <mergeCell ref="O17:R17"/>
    <mergeCell ref="O5:R6"/>
    <mergeCell ref="O10:Q11"/>
    <mergeCell ref="O12:R14"/>
    <mergeCell ref="A13:B13"/>
    <mergeCell ref="D1:I2"/>
    <mergeCell ref="A2:B3"/>
    <mergeCell ref="C3:E3"/>
    <mergeCell ref="J5:K5"/>
  </mergeCells>
  <printOptions horizontalCentered="1"/>
  <pageMargins left="0.7" right="0.7" top="0.5" bottom="0.5" header="0" footer="0"/>
  <pageSetup horizontalDpi="300" verticalDpi="300" orientation="portrait" r:id="rId4"/>
  <rowBreaks count="1" manualBreakCount="1">
    <brk id="6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11"/>
  <sheetViews>
    <sheetView workbookViewId="0" topLeftCell="A1">
      <selection activeCell="A12" sqref="A12"/>
    </sheetView>
  </sheetViews>
  <sheetFormatPr defaultColWidth="9.33203125" defaultRowHeight="10.5"/>
  <cols>
    <col min="1" max="1" width="11" style="0" customWidth="1"/>
    <col min="2" max="2" width="65.33203125" style="0" customWidth="1"/>
  </cols>
  <sheetData>
    <row r="1" spans="1:2" ht="19.5">
      <c r="A1" s="95"/>
      <c r="B1" s="96" t="s">
        <v>145</v>
      </c>
    </row>
    <row r="2" spans="1:2" ht="10.5">
      <c r="A2" s="97" t="s">
        <v>41</v>
      </c>
      <c r="B2" s="97" t="s">
        <v>146</v>
      </c>
    </row>
    <row r="3" spans="1:2" ht="21">
      <c r="A3" s="98">
        <v>36934</v>
      </c>
      <c r="B3" s="98" t="s">
        <v>147</v>
      </c>
    </row>
    <row r="4" spans="1:2" ht="10.5">
      <c r="A4">
        <v>37082</v>
      </c>
      <c r="B4" t="s">
        <v>149</v>
      </c>
    </row>
    <row r="5" spans="1:2" ht="10.5">
      <c r="A5">
        <v>37172</v>
      </c>
      <c r="B5" t="s">
        <v>150</v>
      </c>
    </row>
    <row r="6" spans="1:2" ht="10.5">
      <c r="A6">
        <v>37207</v>
      </c>
      <c r="B6" t="s">
        <v>151</v>
      </c>
    </row>
    <row r="7" spans="1:2" ht="10.5">
      <c r="A7">
        <v>37211</v>
      </c>
      <c r="B7" t="s">
        <v>152</v>
      </c>
    </row>
    <row r="8" spans="1:2" ht="10.5">
      <c r="A8">
        <v>37285</v>
      </c>
      <c r="B8" t="s">
        <v>153</v>
      </c>
    </row>
    <row r="9" spans="1:2" ht="10.5">
      <c r="A9">
        <v>37315</v>
      </c>
      <c r="B9" t="s">
        <v>154</v>
      </c>
    </row>
    <row r="10" spans="1:2" ht="21">
      <c r="A10">
        <v>37335</v>
      </c>
      <c r="B10" s="103" t="s">
        <v>155</v>
      </c>
    </row>
    <row r="11" spans="1:2" ht="10.5">
      <c r="A11">
        <v>37336</v>
      </c>
      <c r="B11" t="s">
        <v>156</v>
      </c>
    </row>
  </sheetData>
  <sheetProtection password="CC62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H123"/>
  <sheetViews>
    <sheetView workbookViewId="0" topLeftCell="A1">
      <selection activeCell="E3" sqref="E3"/>
    </sheetView>
  </sheetViews>
  <sheetFormatPr defaultColWidth="9.33203125" defaultRowHeight="10.5"/>
  <cols>
    <col min="1" max="1" width="21.16015625" style="6" customWidth="1"/>
    <col min="2" max="2" width="27.66015625" style="6" customWidth="1"/>
    <col min="3" max="3" width="16.33203125" style="6" customWidth="1"/>
    <col min="4" max="4" width="6" style="6" customWidth="1"/>
    <col min="5" max="5" width="32.33203125" style="20" customWidth="1"/>
    <col min="6" max="6" width="8.83203125" style="6" customWidth="1"/>
    <col min="7" max="7" width="24.5" style="6" customWidth="1"/>
    <col min="8" max="8" width="23.16015625" style="6" customWidth="1"/>
    <col min="9" max="16384" width="10.66015625" style="7" customWidth="1"/>
  </cols>
  <sheetData>
    <row r="1" spans="1:8" ht="12.75">
      <c r="A1" s="2" t="s">
        <v>42</v>
      </c>
      <c r="B1" s="3" t="s">
        <v>43</v>
      </c>
      <c r="C1" s="4" t="s">
        <v>44</v>
      </c>
      <c r="D1" s="5" t="s">
        <v>45</v>
      </c>
      <c r="E1" s="18" t="s">
        <v>46</v>
      </c>
      <c r="F1" s="2" t="s">
        <v>47</v>
      </c>
      <c r="G1" s="2" t="s">
        <v>48</v>
      </c>
      <c r="H1" s="2" t="s">
        <v>89</v>
      </c>
    </row>
    <row r="2" spans="2:8" s="9" customFormat="1" ht="15">
      <c r="B2" s="14"/>
      <c r="C2" s="15"/>
      <c r="D2" s="13"/>
      <c r="E2" s="19"/>
      <c r="F2" s="13"/>
      <c r="H2" s="17"/>
    </row>
    <row r="3" spans="1:8" ht="15">
      <c r="A3" s="11" t="s">
        <v>52</v>
      </c>
      <c r="B3" s="11" t="s">
        <v>59</v>
      </c>
      <c r="C3" s="10" t="s">
        <v>69</v>
      </c>
      <c r="D3" s="7">
        <v>1</v>
      </c>
      <c r="E3" s="21" t="s">
        <v>120</v>
      </c>
      <c r="F3" s="11" t="s">
        <v>82</v>
      </c>
      <c r="G3" s="11" t="s">
        <v>56</v>
      </c>
      <c r="H3" s="16" t="s">
        <v>62</v>
      </c>
    </row>
    <row r="4" spans="1:8" ht="15">
      <c r="A4" s="11" t="s">
        <v>80</v>
      </c>
      <c r="B4" s="11" t="s">
        <v>49</v>
      </c>
      <c r="C4" s="11" t="s">
        <v>70</v>
      </c>
      <c r="D4" s="7">
        <v>2</v>
      </c>
      <c r="E4" s="21" t="s">
        <v>93</v>
      </c>
      <c r="F4" s="11" t="s">
        <v>83</v>
      </c>
      <c r="G4" s="11" t="s">
        <v>85</v>
      </c>
      <c r="H4" s="16" t="s">
        <v>90</v>
      </c>
    </row>
    <row r="5" spans="1:7" ht="12.75">
      <c r="A5" s="11" t="s">
        <v>54</v>
      </c>
      <c r="B5" s="11" t="s">
        <v>64</v>
      </c>
      <c r="C5" s="10" t="s">
        <v>71</v>
      </c>
      <c r="D5" s="12" t="s">
        <v>12</v>
      </c>
      <c r="E5" s="21" t="s">
        <v>106</v>
      </c>
      <c r="F5" s="11" t="s">
        <v>84</v>
      </c>
      <c r="G5" s="11" t="s">
        <v>86</v>
      </c>
    </row>
    <row r="6" spans="1:7" ht="12.75">
      <c r="A6" s="11" t="s">
        <v>57</v>
      </c>
      <c r="B6" s="10" t="s">
        <v>60</v>
      </c>
      <c r="C6" s="10" t="s">
        <v>72</v>
      </c>
      <c r="D6" s="12">
        <v>4</v>
      </c>
      <c r="E6" s="21" t="s">
        <v>121</v>
      </c>
      <c r="F6" s="11"/>
      <c r="G6" s="11" t="s">
        <v>53</v>
      </c>
    </row>
    <row r="7" spans="1:7" ht="12.75">
      <c r="A7" s="11" t="s">
        <v>63</v>
      </c>
      <c r="B7" s="11" t="s">
        <v>66</v>
      </c>
      <c r="C7" s="11" t="s">
        <v>73</v>
      </c>
      <c r="D7" s="12">
        <v>5</v>
      </c>
      <c r="E7" s="21" t="s">
        <v>95</v>
      </c>
      <c r="F7" s="11"/>
      <c r="G7" s="11" t="s">
        <v>51</v>
      </c>
    </row>
    <row r="8" spans="1:7" ht="12.75">
      <c r="A8" s="11" t="s">
        <v>81</v>
      </c>
      <c r="B8" s="11" t="s">
        <v>65</v>
      </c>
      <c r="C8" s="11" t="s">
        <v>74</v>
      </c>
      <c r="D8" s="12">
        <v>6</v>
      </c>
      <c r="E8" s="21" t="s">
        <v>122</v>
      </c>
      <c r="F8" s="11"/>
      <c r="G8" s="7"/>
    </row>
    <row r="9" spans="1:8" ht="12.75">
      <c r="A9" s="11"/>
      <c r="B9" s="11" t="s">
        <v>61</v>
      </c>
      <c r="C9" s="11" t="s">
        <v>50</v>
      </c>
      <c r="D9" s="11"/>
      <c r="E9" s="21" t="s">
        <v>99</v>
      </c>
      <c r="F9" s="11"/>
      <c r="G9" s="7"/>
      <c r="H9" s="8"/>
    </row>
    <row r="10" spans="1:7" ht="12.75">
      <c r="A10" s="11"/>
      <c r="B10" s="11" t="s">
        <v>67</v>
      </c>
      <c r="C10" s="11" t="s">
        <v>55</v>
      </c>
      <c r="D10" s="11"/>
      <c r="E10" s="21" t="s">
        <v>112</v>
      </c>
      <c r="F10" s="11"/>
      <c r="G10" s="11"/>
    </row>
    <row r="11" spans="1:7" ht="12.75">
      <c r="A11" s="11"/>
      <c r="B11" s="11" t="s">
        <v>68</v>
      </c>
      <c r="C11" s="11" t="s">
        <v>58</v>
      </c>
      <c r="D11" s="11"/>
      <c r="E11" s="21" t="s">
        <v>92</v>
      </c>
      <c r="F11" s="11"/>
      <c r="G11" s="11"/>
    </row>
    <row r="12" spans="1:7" ht="12.75">
      <c r="A12" s="11"/>
      <c r="B12" s="11" t="s">
        <v>87</v>
      </c>
      <c r="C12" s="11" t="s">
        <v>75</v>
      </c>
      <c r="D12" s="11"/>
      <c r="E12" s="21" t="s">
        <v>123</v>
      </c>
      <c r="F12" s="11"/>
      <c r="G12" s="11"/>
    </row>
    <row r="13" spans="1:7" ht="12.75">
      <c r="A13" s="10"/>
      <c r="B13" s="11" t="s">
        <v>88</v>
      </c>
      <c r="C13" s="11" t="s">
        <v>76</v>
      </c>
      <c r="D13" s="11"/>
      <c r="E13" s="21" t="s">
        <v>107</v>
      </c>
      <c r="F13" s="11"/>
      <c r="G13" s="11"/>
    </row>
    <row r="14" spans="1:7" ht="12.75">
      <c r="A14" s="10"/>
      <c r="B14" s="11" t="s">
        <v>135</v>
      </c>
      <c r="C14" s="11" t="s">
        <v>77</v>
      </c>
      <c r="D14" s="11"/>
      <c r="E14" s="21" t="s">
        <v>102</v>
      </c>
      <c r="F14" s="11"/>
      <c r="G14" s="11"/>
    </row>
    <row r="15" spans="1:7" ht="12.75">
      <c r="A15" s="10"/>
      <c r="B15" s="11"/>
      <c r="C15" s="11" t="s">
        <v>78</v>
      </c>
      <c r="D15" s="11"/>
      <c r="E15" s="21" t="s">
        <v>125</v>
      </c>
      <c r="F15" s="11"/>
      <c r="G15" s="11"/>
    </row>
    <row r="16" spans="1:7" ht="12.75">
      <c r="A16" s="10"/>
      <c r="B16" s="11"/>
      <c r="C16" s="11" t="s">
        <v>79</v>
      </c>
      <c r="D16" s="11"/>
      <c r="E16" s="21" t="s">
        <v>103</v>
      </c>
      <c r="F16" s="11"/>
      <c r="G16" s="11"/>
    </row>
    <row r="17" spans="1:7" ht="12.75">
      <c r="A17" s="10"/>
      <c r="B17" s="11"/>
      <c r="C17" s="11"/>
      <c r="D17" s="11"/>
      <c r="E17" s="21" t="s">
        <v>101</v>
      </c>
      <c r="F17" s="11"/>
      <c r="G17" s="11"/>
    </row>
    <row r="18" spans="1:7" ht="12.75">
      <c r="A18" s="10"/>
      <c r="B18" s="11"/>
      <c r="C18" s="11"/>
      <c r="D18" s="11"/>
      <c r="E18" s="21" t="s">
        <v>96</v>
      </c>
      <c r="F18" s="11"/>
      <c r="G18" s="11"/>
    </row>
    <row r="19" spans="1:7" ht="12.75">
      <c r="A19" s="10"/>
      <c r="B19" s="11"/>
      <c r="C19" s="11"/>
      <c r="D19" s="11"/>
      <c r="E19" s="21" t="s">
        <v>108</v>
      </c>
      <c r="F19" s="11"/>
      <c r="G19" s="11"/>
    </row>
    <row r="20" spans="1:5" ht="12.75">
      <c r="A20" s="7"/>
      <c r="B20" s="7"/>
      <c r="C20" s="7"/>
      <c r="D20" s="7"/>
      <c r="E20" s="21" t="s">
        <v>126</v>
      </c>
    </row>
    <row r="21" spans="1:5" ht="12.75">
      <c r="A21" s="7"/>
      <c r="B21" s="7"/>
      <c r="C21" s="7"/>
      <c r="D21" s="7"/>
      <c r="E21" s="21" t="s">
        <v>128</v>
      </c>
    </row>
    <row r="22" spans="1:5" ht="12.75">
      <c r="A22" s="7"/>
      <c r="B22" s="7"/>
      <c r="C22" s="7"/>
      <c r="D22" s="7"/>
      <c r="E22" s="21" t="s">
        <v>129</v>
      </c>
    </row>
    <row r="23" spans="1:5" ht="12.75">
      <c r="A23" s="7"/>
      <c r="B23" s="7"/>
      <c r="E23" s="21" t="s">
        <v>131</v>
      </c>
    </row>
    <row r="24" spans="1:5" ht="12.75">
      <c r="A24" s="7"/>
      <c r="E24" s="21" t="s">
        <v>130</v>
      </c>
    </row>
    <row r="25" spans="1:5" ht="12.75">
      <c r="A25" s="7"/>
      <c r="E25" s="21" t="s">
        <v>113</v>
      </c>
    </row>
    <row r="26" spans="1:5" ht="12.75">
      <c r="A26" s="7"/>
      <c r="E26" s="21" t="s">
        <v>114</v>
      </c>
    </row>
    <row r="27" ht="12.75">
      <c r="E27" s="21" t="s">
        <v>115</v>
      </c>
    </row>
    <row r="28" ht="12.75">
      <c r="E28" s="21" t="s">
        <v>109</v>
      </c>
    </row>
    <row r="29" ht="12.75">
      <c r="E29" s="21" t="s">
        <v>110</v>
      </c>
    </row>
    <row r="30" ht="12.75">
      <c r="E30" s="21" t="s">
        <v>116</v>
      </c>
    </row>
    <row r="31" ht="12.75">
      <c r="E31" s="21" t="s">
        <v>100</v>
      </c>
    </row>
    <row r="32" ht="12.75">
      <c r="E32" s="21" t="s">
        <v>111</v>
      </c>
    </row>
    <row r="33" ht="12.75">
      <c r="E33" s="21" t="s">
        <v>132</v>
      </c>
    </row>
    <row r="34" ht="12.75">
      <c r="E34" s="21" t="s">
        <v>118</v>
      </c>
    </row>
    <row r="35" ht="12.75">
      <c r="E35" s="21" t="s">
        <v>124</v>
      </c>
    </row>
    <row r="36" ht="12.75">
      <c r="E36" s="21" t="s">
        <v>133</v>
      </c>
    </row>
    <row r="37" ht="12.75">
      <c r="E37" s="21" t="s">
        <v>117</v>
      </c>
    </row>
    <row r="38" ht="12.75">
      <c r="E38" s="21" t="s">
        <v>148</v>
      </c>
    </row>
    <row r="39" ht="12.75">
      <c r="E39" s="21" t="s">
        <v>119</v>
      </c>
    </row>
    <row r="40" ht="12.75">
      <c r="E40" s="21" t="s">
        <v>97</v>
      </c>
    </row>
    <row r="41" ht="12.75">
      <c r="E41" s="21" t="s">
        <v>104</v>
      </c>
    </row>
    <row r="42" ht="12.75">
      <c r="E42" s="21" t="s">
        <v>91</v>
      </c>
    </row>
    <row r="43" ht="12.75">
      <c r="E43" s="21" t="s">
        <v>105</v>
      </c>
    </row>
    <row r="44" ht="12.75">
      <c r="E44" s="21" t="s">
        <v>134</v>
      </c>
    </row>
    <row r="45" ht="12.75">
      <c r="E45" s="21" t="s">
        <v>127</v>
      </c>
    </row>
    <row r="46" ht="12.75">
      <c r="E46" s="21" t="s">
        <v>98</v>
      </c>
    </row>
    <row r="47" ht="12.75">
      <c r="E47" s="21" t="s">
        <v>94</v>
      </c>
    </row>
    <row r="57" ht="12.75">
      <c r="E57" s="23"/>
    </row>
    <row r="58" ht="12.75">
      <c r="E58" s="23"/>
    </row>
    <row r="80" spans="1:2" ht="12.75">
      <c r="A80" s="21"/>
      <c r="B80" s="21"/>
    </row>
    <row r="81" spans="1:2" ht="12.75">
      <c r="A81" s="21"/>
      <c r="B81" s="21"/>
    </row>
    <row r="82" spans="1:2" ht="12.75">
      <c r="A82" s="21"/>
      <c r="B82" s="21"/>
    </row>
    <row r="83" spans="1:2" ht="12.75">
      <c r="A83" s="21"/>
      <c r="B83" s="21"/>
    </row>
    <row r="84" spans="1:2" ht="12.75">
      <c r="A84" s="21"/>
      <c r="B84" s="21"/>
    </row>
    <row r="85" spans="1:2" ht="12.75" customHeight="1">
      <c r="A85" s="21"/>
      <c r="B85" s="21"/>
    </row>
    <row r="86" spans="1:2" ht="12.75">
      <c r="A86" s="21"/>
      <c r="B86" s="21"/>
    </row>
    <row r="87" spans="1:2" ht="12.75">
      <c r="A87" s="21"/>
      <c r="B87" s="21"/>
    </row>
    <row r="88" spans="1:2" ht="12.75">
      <c r="A88" s="21"/>
      <c r="B88" s="21"/>
    </row>
    <row r="89" spans="1:2" ht="12.75">
      <c r="A89" s="21"/>
      <c r="B89" s="21"/>
    </row>
    <row r="90" spans="1:2" ht="12.75">
      <c r="A90" s="21"/>
      <c r="B90" s="21"/>
    </row>
    <row r="91" spans="1:2" ht="12.75">
      <c r="A91" s="21"/>
      <c r="B91" s="21"/>
    </row>
    <row r="92" spans="1:2" ht="12.75">
      <c r="A92" s="21"/>
      <c r="B92" s="21"/>
    </row>
    <row r="93" spans="1:2" ht="12.75">
      <c r="A93" s="21"/>
      <c r="B93" s="21"/>
    </row>
    <row r="94" spans="1:2" ht="12.75">
      <c r="A94" s="21"/>
      <c r="B94" s="21"/>
    </row>
    <row r="95" spans="1:7" ht="12.75">
      <c r="A95" s="21"/>
      <c r="B95" s="21"/>
      <c r="C95" s="22"/>
      <c r="D95" s="22"/>
      <c r="F95" s="22"/>
      <c r="G95" s="22"/>
    </row>
    <row r="96" spans="1:7" ht="12.75">
      <c r="A96" s="21"/>
      <c r="B96" s="21"/>
      <c r="C96" s="22"/>
      <c r="D96" s="22"/>
      <c r="F96" s="22"/>
      <c r="G96" s="22"/>
    </row>
    <row r="97" spans="1:2" ht="12.75">
      <c r="A97" s="21"/>
      <c r="B97" s="21"/>
    </row>
    <row r="98" spans="1:2" ht="12.75">
      <c r="A98" s="21"/>
      <c r="B98" s="21"/>
    </row>
    <row r="99" spans="1:2" ht="12.75">
      <c r="A99" s="21"/>
      <c r="B99" s="21"/>
    </row>
    <row r="100" spans="1:2" ht="12.75">
      <c r="A100" s="21"/>
      <c r="B100" s="21"/>
    </row>
    <row r="101" spans="1:2" ht="12.75">
      <c r="A101" s="21"/>
      <c r="B101" s="21"/>
    </row>
    <row r="102" spans="1:2" ht="12.75">
      <c r="A102" s="21"/>
      <c r="B102" s="21"/>
    </row>
    <row r="103" spans="1:2" ht="12.75">
      <c r="A103" s="21"/>
      <c r="B103" s="21"/>
    </row>
    <row r="104" spans="1:2" ht="12.75">
      <c r="A104" s="21"/>
      <c r="B104" s="21"/>
    </row>
    <row r="105" spans="1:2" ht="12.75">
      <c r="A105" s="21"/>
      <c r="B105" s="21"/>
    </row>
    <row r="106" spans="1:2" ht="12.75">
      <c r="A106" s="21"/>
      <c r="B106" s="21"/>
    </row>
    <row r="107" spans="1:2" ht="12.75">
      <c r="A107" s="21"/>
      <c r="B107" s="21"/>
    </row>
    <row r="108" spans="1:2" ht="12.75">
      <c r="A108" s="21"/>
      <c r="B108" s="21"/>
    </row>
    <row r="109" spans="1:2" ht="12.75">
      <c r="A109" s="21"/>
      <c r="B109" s="21"/>
    </row>
    <row r="110" spans="1:2" ht="12.75">
      <c r="A110" s="21"/>
      <c r="B110" s="21"/>
    </row>
    <row r="111" spans="1:2" ht="12.75">
      <c r="A111" s="21"/>
      <c r="B111" s="21"/>
    </row>
    <row r="112" spans="1:2" ht="12.75">
      <c r="A112" s="21"/>
      <c r="B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</sheetData>
  <sheetProtection password="E040" sheet="1" objects="1" scenarios="1"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CNH 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Capability Study</dc:title>
  <dc:subject/>
  <dc:creator>t. kieselhorst</dc:creator>
  <cp:keywords/>
  <dc:description/>
  <cp:lastModifiedBy>yasuYoneto</cp:lastModifiedBy>
  <cp:lastPrinted>2002-11-22T16:11:47Z</cp:lastPrinted>
  <dcterms:created xsi:type="dcterms:W3CDTF">1999-11-01T12:51:06Z</dcterms:created>
  <dcterms:modified xsi:type="dcterms:W3CDTF">2003-05-10T04:44:16Z</dcterms:modified>
  <cp:category/>
  <cp:version/>
  <cp:contentType/>
  <cp:contentStatus/>
</cp:coreProperties>
</file>